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40" yWindow="-75" windowWidth="16980" windowHeight="10140" firstSheet="1" activeTab="1"/>
  </bookViews>
  <sheets>
    <sheet name="CUENTAS CONTABLES" sheetId="1" state="hidden" r:id="rId1"/>
    <sheet name="POE 6TA MODIF" sheetId="3" r:id="rId2"/>
    <sheet name="DESGLOCE" sheetId="5" state="hidden" r:id="rId3"/>
  </sheets>
  <definedNames>
    <definedName name="_xlnm.Print_Area" localSheetId="0">'CUENTAS CONTABLES'!$A$1:$G$102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1" i="3"/>
  <c r="B129"/>
  <c r="M72" i="5" l="1"/>
  <c r="E89"/>
  <c r="G89"/>
  <c r="I89"/>
  <c r="J89"/>
  <c r="K89"/>
  <c r="E91"/>
  <c r="G91"/>
  <c r="I91"/>
  <c r="I88"/>
  <c r="K88" s="1"/>
  <c r="I87"/>
  <c r="I86"/>
  <c r="I85"/>
  <c r="K85" s="1"/>
  <c r="I84"/>
  <c r="I83"/>
  <c r="I82"/>
  <c r="I81"/>
  <c r="I80"/>
  <c r="K80" s="1"/>
  <c r="I79"/>
  <c r="I78"/>
  <c r="I77"/>
  <c r="K77" s="1"/>
  <c r="I76"/>
  <c r="I75"/>
  <c r="I74"/>
  <c r="I73"/>
  <c r="I72"/>
  <c r="K72" s="1"/>
  <c r="I93"/>
  <c r="I15"/>
  <c r="G22"/>
  <c r="I22"/>
  <c r="G20"/>
  <c r="I20"/>
  <c r="G18"/>
  <c r="I18"/>
  <c r="G16"/>
  <c r="I16"/>
  <c r="G13"/>
  <c r="I13"/>
  <c r="F9"/>
  <c r="F91" s="1"/>
  <c r="G9"/>
  <c r="E10"/>
  <c r="E9" s="1"/>
  <c r="F10"/>
  <c r="G10"/>
  <c r="I10"/>
  <c r="I9" s="1"/>
  <c r="E25"/>
  <c r="F25"/>
  <c r="G25"/>
  <c r="I25"/>
  <c r="E28"/>
  <c r="F28"/>
  <c r="G28"/>
  <c r="I28"/>
  <c r="E30"/>
  <c r="F30"/>
  <c r="G30"/>
  <c r="I30"/>
  <c r="E33"/>
  <c r="F33"/>
  <c r="G33"/>
  <c r="I33"/>
  <c r="I36"/>
  <c r="F37"/>
  <c r="F36" s="1"/>
  <c r="G37"/>
  <c r="G36" s="1"/>
  <c r="I37"/>
  <c r="J37"/>
  <c r="E43"/>
  <c r="F43"/>
  <c r="G43"/>
  <c r="I43"/>
  <c r="J43"/>
  <c r="E45"/>
  <c r="F45"/>
  <c r="G45"/>
  <c r="I45"/>
  <c r="J45"/>
  <c r="K45"/>
  <c r="E47"/>
  <c r="F47"/>
  <c r="G47"/>
  <c r="I47"/>
  <c r="J47"/>
  <c r="K47"/>
  <c r="E51"/>
  <c r="F51"/>
  <c r="G51"/>
  <c r="I51"/>
  <c r="J51"/>
  <c r="E55"/>
  <c r="F55"/>
  <c r="G55"/>
  <c r="I55"/>
  <c r="E59"/>
  <c r="F59"/>
  <c r="G59"/>
  <c r="I59"/>
  <c r="E62"/>
  <c r="F62"/>
  <c r="G62"/>
  <c r="I62"/>
  <c r="E66"/>
  <c r="F66"/>
  <c r="G66"/>
  <c r="I66"/>
  <c r="E68"/>
  <c r="F68"/>
  <c r="G68"/>
  <c r="I68"/>
  <c r="J68"/>
  <c r="G71"/>
  <c r="F89"/>
  <c r="J24"/>
  <c r="G12"/>
  <c r="K90"/>
  <c r="K87"/>
  <c r="K86"/>
  <c r="K84"/>
  <c r="K83"/>
  <c r="K82"/>
  <c r="K81"/>
  <c r="K79"/>
  <c r="K78"/>
  <c r="K76"/>
  <c r="K74"/>
  <c r="K73"/>
  <c r="K70"/>
  <c r="K69"/>
  <c r="K67"/>
  <c r="K66" s="1"/>
  <c r="K64"/>
  <c r="K63"/>
  <c r="K60"/>
  <c r="K58"/>
  <c r="K57"/>
  <c r="K56"/>
  <c r="K54"/>
  <c r="K53"/>
  <c r="K52"/>
  <c r="K49"/>
  <c r="K48"/>
  <c r="K46"/>
  <c r="K44"/>
  <c r="K42"/>
  <c r="K41"/>
  <c r="K40"/>
  <c r="K39"/>
  <c r="K38"/>
  <c r="K37" s="1"/>
  <c r="K35"/>
  <c r="K34"/>
  <c r="K32"/>
  <c r="K31"/>
  <c r="K29"/>
  <c r="K27"/>
  <c r="K25" s="1"/>
  <c r="K26"/>
  <c r="K23"/>
  <c r="K22" s="1"/>
  <c r="K21"/>
  <c r="K20" s="1"/>
  <c r="K19"/>
  <c r="K18" s="1"/>
  <c r="K17"/>
  <c r="K16" s="1"/>
  <c r="K15"/>
  <c r="K13" s="1"/>
  <c r="K14"/>
  <c r="K11"/>
  <c r="J33"/>
  <c r="J71"/>
  <c r="J66"/>
  <c r="J62"/>
  <c r="J50" s="1"/>
  <c r="J59"/>
  <c r="J55"/>
  <c r="J30"/>
  <c r="J28"/>
  <c r="J25"/>
  <c r="J22"/>
  <c r="J20"/>
  <c r="J18"/>
  <c r="J16"/>
  <c r="J13"/>
  <c r="J12" s="1"/>
  <c r="K51"/>
  <c r="K43"/>
  <c r="K28"/>
  <c r="K10"/>
  <c r="K9" s="1"/>
  <c r="J10"/>
  <c r="J9" s="1"/>
  <c r="I12" l="1"/>
  <c r="I24"/>
  <c r="G24"/>
  <c r="J36"/>
  <c r="J91" s="1"/>
  <c r="G50"/>
  <c r="K30"/>
  <c r="K24" s="1"/>
  <c r="K55"/>
  <c r="K33"/>
  <c r="K68"/>
  <c r="K12"/>
  <c r="K36"/>
  <c r="I65"/>
  <c r="I61"/>
  <c r="B61" i="3"/>
  <c r="B50"/>
  <c r="B40"/>
  <c r="B20"/>
  <c r="B12"/>
  <c r="K65" i="5" l="1"/>
  <c r="K62" s="1"/>
  <c r="B30" i="3" s="1"/>
  <c r="B10" s="1"/>
  <c r="K61" i="5"/>
  <c r="K59" s="1"/>
  <c r="I71"/>
  <c r="I50" s="1"/>
  <c r="K75"/>
  <c r="K71" s="1"/>
  <c r="B128" i="3"/>
  <c r="B152"/>
  <c r="A88"/>
  <c r="A99" s="1"/>
  <c r="A107" s="1"/>
  <c r="A117" s="1"/>
  <c r="A125" s="1"/>
  <c r="A133" s="1"/>
  <c r="A87"/>
  <c r="A98" s="1"/>
  <c r="A106" s="1"/>
  <c r="A116" s="1"/>
  <c r="A124" s="1"/>
  <c r="A132" s="1"/>
  <c r="A154" s="1"/>
  <c r="B127"/>
  <c r="K50" i="5" l="1"/>
  <c r="K91" s="1"/>
  <c r="M91" s="1"/>
  <c r="B96" i="3"/>
  <c r="B120"/>
  <c r="A96"/>
  <c r="A104" s="1"/>
  <c r="A114" s="1"/>
  <c r="K93" i="5" l="1"/>
  <c r="B90" i="3"/>
  <c r="B104"/>
  <c r="B114" s="1"/>
  <c r="B109" s="1"/>
  <c r="B119"/>
  <c r="B130" s="1"/>
  <c r="B126" s="1"/>
  <c r="B101" l="1"/>
  <c r="K53" i="1"/>
  <c r="K56"/>
  <c r="K55"/>
  <c r="H53"/>
  <c r="I53"/>
  <c r="J53"/>
  <c r="F55" l="1"/>
  <c r="I65"/>
  <c r="K65"/>
  <c r="K64" s="1"/>
  <c r="K29"/>
  <c r="K28"/>
  <c r="K26"/>
  <c r="K24"/>
  <c r="K23"/>
  <c r="K14"/>
  <c r="K11"/>
  <c r="J49"/>
  <c r="K49" s="1"/>
  <c r="K91"/>
  <c r="J90"/>
  <c r="K88"/>
  <c r="J87"/>
  <c r="K87" s="1"/>
  <c r="K86"/>
  <c r="K85"/>
  <c r="K84"/>
  <c r="K83"/>
  <c r="K82"/>
  <c r="K81"/>
  <c r="K80"/>
  <c r="K79"/>
  <c r="K78"/>
  <c r="K77"/>
  <c r="K76"/>
  <c r="K75"/>
  <c r="K74"/>
  <c r="K73"/>
  <c r="K72"/>
  <c r="K71"/>
  <c r="K70"/>
  <c r="J69"/>
  <c r="K69" s="1"/>
  <c r="K68"/>
  <c r="K67"/>
  <c r="J66"/>
  <c r="K66" s="1"/>
  <c r="J64"/>
  <c r="K63"/>
  <c r="K62"/>
  <c r="K61"/>
  <c r="J60"/>
  <c r="K60" s="1"/>
  <c r="K59"/>
  <c r="K58"/>
  <c r="J57"/>
  <c r="K57" s="1"/>
  <c r="K52"/>
  <c r="K51"/>
  <c r="K50"/>
  <c r="K47"/>
  <c r="K46"/>
  <c r="J45"/>
  <c r="K45" s="1"/>
  <c r="K44"/>
  <c r="J43"/>
  <c r="K43" s="1"/>
  <c r="K42"/>
  <c r="J41"/>
  <c r="K41" s="1"/>
  <c r="K40"/>
  <c r="K39"/>
  <c r="K38"/>
  <c r="K37"/>
  <c r="K36"/>
  <c r="J35"/>
  <c r="K35" s="1"/>
  <c r="K33"/>
  <c r="K32"/>
  <c r="K31"/>
  <c r="J30"/>
  <c r="J27"/>
  <c r="K27" s="1"/>
  <c r="K25"/>
  <c r="J25"/>
  <c r="J22"/>
  <c r="K22" s="1"/>
  <c r="K20"/>
  <c r="J19"/>
  <c r="K19" s="1"/>
  <c r="K18"/>
  <c r="J17"/>
  <c r="K17" s="1"/>
  <c r="K16"/>
  <c r="J15"/>
  <c r="K15" s="1"/>
  <c r="J13"/>
  <c r="K13" s="1"/>
  <c r="K12"/>
  <c r="J10"/>
  <c r="K10" s="1"/>
  <c r="K30" l="1"/>
  <c r="J89"/>
  <c r="J48"/>
  <c r="J9"/>
  <c r="J21"/>
  <c r="K21" s="1"/>
  <c r="J34"/>
  <c r="K34" s="1"/>
  <c r="G9"/>
  <c r="E102"/>
  <c r="I91"/>
  <c r="G91"/>
  <c r="H90"/>
  <c r="H89" s="1"/>
  <c r="F90"/>
  <c r="E90"/>
  <c r="G90" s="1"/>
  <c r="I90" s="1"/>
  <c r="K90" s="1"/>
  <c r="E89"/>
  <c r="G89" s="1"/>
  <c r="G88"/>
  <c r="I88" s="1"/>
  <c r="H87"/>
  <c r="F87"/>
  <c r="E87"/>
  <c r="G87" s="1"/>
  <c r="I87" s="1"/>
  <c r="I86"/>
  <c r="G86"/>
  <c r="I85"/>
  <c r="G85"/>
  <c r="I84"/>
  <c r="G84"/>
  <c r="I83"/>
  <c r="G83"/>
  <c r="I82"/>
  <c r="G82"/>
  <c r="I81"/>
  <c r="G81"/>
  <c r="I80"/>
  <c r="G80"/>
  <c r="I79"/>
  <c r="G79"/>
  <c r="I78"/>
  <c r="G78"/>
  <c r="I77"/>
  <c r="G77"/>
  <c r="I76"/>
  <c r="G76"/>
  <c r="I75"/>
  <c r="G75"/>
  <c r="I74"/>
  <c r="G74"/>
  <c r="I73"/>
  <c r="G73"/>
  <c r="I72"/>
  <c r="G72"/>
  <c r="I71"/>
  <c r="G71"/>
  <c r="I70"/>
  <c r="G70"/>
  <c r="H69"/>
  <c r="F69"/>
  <c r="E69"/>
  <c r="G69" s="1"/>
  <c r="I69" s="1"/>
  <c r="G68"/>
  <c r="I68" s="1"/>
  <c r="G67"/>
  <c r="I67" s="1"/>
  <c r="H66"/>
  <c r="F66"/>
  <c r="E66"/>
  <c r="G66" s="1"/>
  <c r="I66" s="1"/>
  <c r="I64"/>
  <c r="H64"/>
  <c r="G64"/>
  <c r="F64"/>
  <c r="E64"/>
  <c r="G63"/>
  <c r="I63" s="1"/>
  <c r="G62"/>
  <c r="I62" s="1"/>
  <c r="G61"/>
  <c r="I61" s="1"/>
  <c r="E61"/>
  <c r="H60"/>
  <c r="F60"/>
  <c r="E60"/>
  <c r="G60" s="1"/>
  <c r="I60" s="1"/>
  <c r="G59"/>
  <c r="I59" s="1"/>
  <c r="G58"/>
  <c r="I58" s="1"/>
  <c r="H57"/>
  <c r="F57"/>
  <c r="E57"/>
  <c r="G57" s="1"/>
  <c r="I57" s="1"/>
  <c r="I56"/>
  <c r="G56"/>
  <c r="G55"/>
  <c r="I55" s="1"/>
  <c r="G54"/>
  <c r="I54" s="1"/>
  <c r="K54" s="1"/>
  <c r="F53"/>
  <c r="E53"/>
  <c r="G52"/>
  <c r="I52" s="1"/>
  <c r="G51"/>
  <c r="I51" s="1"/>
  <c r="G50"/>
  <c r="I50" s="1"/>
  <c r="H49"/>
  <c r="H48" s="1"/>
  <c r="F49"/>
  <c r="F48" s="1"/>
  <c r="E49"/>
  <c r="G49" s="1"/>
  <c r="I49" s="1"/>
  <c r="E48"/>
  <c r="G48" s="1"/>
  <c r="G47"/>
  <c r="I47" s="1"/>
  <c r="G46"/>
  <c r="I46" s="1"/>
  <c r="H45"/>
  <c r="F45"/>
  <c r="E45"/>
  <c r="G45" s="1"/>
  <c r="I45" s="1"/>
  <c r="I44"/>
  <c r="G44"/>
  <c r="H43"/>
  <c r="F43"/>
  <c r="E43"/>
  <c r="G43" s="1"/>
  <c r="I43" s="1"/>
  <c r="G42"/>
  <c r="I42" s="1"/>
  <c r="H41"/>
  <c r="F41"/>
  <c r="E41"/>
  <c r="G41" s="1"/>
  <c r="I41" s="1"/>
  <c r="I40"/>
  <c r="G40"/>
  <c r="I39"/>
  <c r="G39"/>
  <c r="I38"/>
  <c r="G38"/>
  <c r="I37"/>
  <c r="G37"/>
  <c r="I36"/>
  <c r="G36"/>
  <c r="H35"/>
  <c r="F35"/>
  <c r="E35"/>
  <c r="E34" s="1"/>
  <c r="G34" s="1"/>
  <c r="I34" s="1"/>
  <c r="H34"/>
  <c r="F34"/>
  <c r="I33"/>
  <c r="G33"/>
  <c r="I32"/>
  <c r="G32"/>
  <c r="I31"/>
  <c r="G31"/>
  <c r="I30"/>
  <c r="H30"/>
  <c r="G30"/>
  <c r="F30"/>
  <c r="E30"/>
  <c r="G29"/>
  <c r="I29" s="1"/>
  <c r="G28"/>
  <c r="I28" s="1"/>
  <c r="E28"/>
  <c r="H27"/>
  <c r="F27"/>
  <c r="E27"/>
  <c r="G27" s="1"/>
  <c r="I27" s="1"/>
  <c r="G26"/>
  <c r="I26" s="1"/>
  <c r="I25" s="1"/>
  <c r="H25"/>
  <c r="F25"/>
  <c r="E25"/>
  <c r="I24"/>
  <c r="G24"/>
  <c r="I23"/>
  <c r="G23"/>
  <c r="H22"/>
  <c r="F22"/>
  <c r="E22"/>
  <c r="E21" s="1"/>
  <c r="G21" s="1"/>
  <c r="I21" s="1"/>
  <c r="H21"/>
  <c r="F21"/>
  <c r="I20"/>
  <c r="H19"/>
  <c r="F19"/>
  <c r="E19"/>
  <c r="G19" s="1"/>
  <c r="I19" s="1"/>
  <c r="E18"/>
  <c r="G18" s="1"/>
  <c r="I18" s="1"/>
  <c r="H17"/>
  <c r="F17"/>
  <c r="I16"/>
  <c r="G16"/>
  <c r="H15"/>
  <c r="F15"/>
  <c r="E15"/>
  <c r="G15" s="1"/>
  <c r="I15" s="1"/>
  <c r="G14"/>
  <c r="I14" s="1"/>
  <c r="H13"/>
  <c r="F13"/>
  <c r="E13"/>
  <c r="I12"/>
  <c r="G12"/>
  <c r="I11"/>
  <c r="G11"/>
  <c r="H10"/>
  <c r="F10"/>
  <c r="E10"/>
  <c r="H9"/>
  <c r="F9"/>
  <c r="F98" s="1"/>
  <c r="H98" l="1"/>
  <c r="I89"/>
  <c r="K89" s="1"/>
  <c r="G53"/>
  <c r="J98"/>
  <c r="K9"/>
  <c r="I48"/>
  <c r="K48" s="1"/>
  <c r="G10"/>
  <c r="I10" s="1"/>
  <c r="G22"/>
  <c r="I22" s="1"/>
  <c r="G35"/>
  <c r="I35" s="1"/>
  <c r="G13"/>
  <c r="I13" s="1"/>
  <c r="E17"/>
  <c r="G17" s="1"/>
  <c r="I17" s="1"/>
  <c r="G25"/>
  <c r="K98" l="1"/>
  <c r="E9"/>
  <c r="E98" l="1"/>
  <c r="E104" s="1"/>
  <c r="G98" l="1"/>
  <c r="I9"/>
  <c r="I98" s="1"/>
</calcChain>
</file>

<file path=xl/sharedStrings.xml><?xml version="1.0" encoding="utf-8"?>
<sst xmlns="http://schemas.openxmlformats.org/spreadsheetml/2006/main" count="346" uniqueCount="213">
  <si>
    <t>INSTITUTO MUNICIPAL DE LAS MUJERES REGIAS</t>
  </si>
  <si>
    <t>PRIMERA MODIFICACION AL PRESUPUESTO DE EGRESOS 2018</t>
  </si>
  <si>
    <t>PRIMERA MODIFICACION AL PRESUPUESTO 2018</t>
  </si>
  <si>
    <t>CUENTA CONTABLE</t>
  </si>
  <si>
    <t>APROBADO</t>
  </si>
  <si>
    <t>2DA MODIFICAC</t>
  </si>
  <si>
    <t>3ERA MODIFICAC</t>
  </si>
  <si>
    <t>Bienes Muebles</t>
  </si>
  <si>
    <t>Mobiliario y Equipo de Administraci¢n</t>
  </si>
  <si>
    <t>Muebles de Oficina y Estanter¡a</t>
  </si>
  <si>
    <t>Equipo de C¢mputo y de Tecnolog¡as de la Informaci¢n</t>
  </si>
  <si>
    <t>Mobiliario y Equipo Educacional y recreativo</t>
  </si>
  <si>
    <t>Equipo e instrumental médico y de laboratorio</t>
  </si>
  <si>
    <t>VEHICULO</t>
  </si>
  <si>
    <t>Maquinaria, Otros Equipos y Herramienta</t>
  </si>
  <si>
    <t>Servicios Personales</t>
  </si>
  <si>
    <t>Remuneraciones al Personal de Car cter Permanente</t>
  </si>
  <si>
    <t>Sueldos Base al Personal Permanente</t>
  </si>
  <si>
    <t>AUSENCIAS Y RETARDOS DEL PERSONAL</t>
  </si>
  <si>
    <t>Remuneraciones al Personal de Car cter Transitorio</t>
  </si>
  <si>
    <t>Honorarios asimilados a sueldos</t>
  </si>
  <si>
    <t>Remuneraciones Adicionales y Especiales</t>
  </si>
  <si>
    <t>Primas Vacacionales</t>
  </si>
  <si>
    <t>Gratificaci¢n de Fin de A¤o</t>
  </si>
  <si>
    <t>Otras Prestaciones Sociales y Econ¢micas</t>
  </si>
  <si>
    <t>Finiquitos Laborales</t>
  </si>
  <si>
    <t>Capacitaciones al Personal</t>
  </si>
  <si>
    <t>Materiales y Suministros</t>
  </si>
  <si>
    <t>Materiales de Administraci¢n, Emisi¢n de Documentos y Art¡culos Oficiales</t>
  </si>
  <si>
    <t>Materiales, étiles y Equipos Menores de Oficina</t>
  </si>
  <si>
    <t>Materiales y étiles de Impresi¢n y Reproducci¢n</t>
  </si>
  <si>
    <t>Materias, étiles y Equipos Menores de Tecnolog¡as de la Informaci¢n y Comunicaciones</t>
  </si>
  <si>
    <t>Material de Limpieza</t>
  </si>
  <si>
    <t>Material impreso e información digital</t>
  </si>
  <si>
    <t>Alimentos y Utensilios</t>
  </si>
  <si>
    <t>Productos Alimenticios para Personas</t>
  </si>
  <si>
    <t>Combustibles, Lubricantes y Aditivos</t>
  </si>
  <si>
    <t>Herramientas, Refacciones y Accesorios Menores</t>
  </si>
  <si>
    <t>Refacciones y Accesorios Menores de Edificios</t>
  </si>
  <si>
    <t>Refacciones y Accesorios Menores de Equipo de Transporte</t>
  </si>
  <si>
    <t>Servicios Generales</t>
  </si>
  <si>
    <t>Servicios Basicos</t>
  </si>
  <si>
    <t>Telefon¡a Tradicional</t>
  </si>
  <si>
    <t>Telefon¡a Celular</t>
  </si>
  <si>
    <t>Servicios Postales y Telegr ficos</t>
  </si>
  <si>
    <t>Servicios Profesionales, Cient¡ficos y T‚cnicos y Otros Servicios</t>
  </si>
  <si>
    <t>Servicios Legales, de Contabilidad, Auditor¡a y Relacionados</t>
  </si>
  <si>
    <t>Servicios de Consultor¡a Administrativa, Procesos, T‚cnica y Tecnolog¡as de la Informaci¢n</t>
  </si>
  <si>
    <t>Servicio de Capacitaci¢n</t>
  </si>
  <si>
    <t>Servicios Financieros, Bancarios y Comerciales</t>
  </si>
  <si>
    <t>Servicios Financieros y Bancarios</t>
  </si>
  <si>
    <t>Seguro de Bienes Patrimoniales</t>
  </si>
  <si>
    <t>Servicios de Instalaci¢n, Reparaci¢n, Mantenimiento y Conservaci¢n</t>
  </si>
  <si>
    <t>Conservaci¢n y Mantenimiento Menor de Inmuebles</t>
  </si>
  <si>
    <t>Instalaci¢n, Reparaci¢n y Mantenimiento de Mobiliario y Equipo de Administraci¢n, Educacional y Recreativo</t>
  </si>
  <si>
    <t>Reparaci¢n y Mantenimiento de Equipo Transporte</t>
  </si>
  <si>
    <t>Servicios de Comunicación Social y Publicidad</t>
  </si>
  <si>
    <t>Pasajes A‚reos</t>
  </si>
  <si>
    <t>Servicios de Traslado y Vi ticos</t>
  </si>
  <si>
    <t>Vi ticos en el Pa¡s</t>
  </si>
  <si>
    <t>Servicios Oficiales</t>
  </si>
  <si>
    <t>Actividades Civicas y Culturales</t>
  </si>
  <si>
    <t>DÍA INTERNACIONAL DE LA MUJER</t>
  </si>
  <si>
    <t>CAMPAÑA PARA LA DIFUSIÓN DE LOS DERECHOS DE LA MUJER</t>
  </si>
  <si>
    <t>ANIVERSARIO DEL VOTO FEMENINO</t>
  </si>
  <si>
    <t>DÍA INTERNACIONAL DE LA ELIMINACIÓN DE LA VIOLENCIA CONTRA LA MUJER</t>
  </si>
  <si>
    <t>FERIA INTEGRAL DE LA MUJER</t>
  </si>
  <si>
    <t>MUJERES PRODUCTIVAS</t>
  </si>
  <si>
    <t>SISTEMA MUNICIPAL PARA LA IGUALDAD ENTRE MUJERES Y HOMBRES</t>
  </si>
  <si>
    <t>VINCULACIÓN CON EMPRESAS Y ORGANIZACIONES PARA LA DIFUSION DE LA CULTURA DE LA IGUALDAD</t>
  </si>
  <si>
    <t>CAMPAÑA DE PREVENCIÓN DE LA VIOLENCIA DE GÉNERO</t>
  </si>
  <si>
    <t>IGUALDAD DE GÉNERO</t>
  </si>
  <si>
    <t>CAMPAÑA DE INTEGRACIÓN Y  JUSTICIA PARA MUJERES INDÍGENAS</t>
  </si>
  <si>
    <t>LAZOS ENTRE MUJERES</t>
  </si>
  <si>
    <t>CAMPAÑA DE PREVENCIÓN DEL CÁNCER DE MAMA Y CERVICOUTERINO</t>
  </si>
  <si>
    <t>PROGRAMA DE VIDA PARA LA MUJER</t>
  </si>
  <si>
    <t>SESIONES DE CONSEJO</t>
  </si>
  <si>
    <t>CAMPAÑA DE INCLUSION Y ACCESO A LA JUSTICIA PARA MUJERES CON DISCAPACIDAD</t>
  </si>
  <si>
    <t>Otros Servicios Generales</t>
  </si>
  <si>
    <t>Refrendo y Tenencia</t>
  </si>
  <si>
    <t>Inversión Pública</t>
  </si>
  <si>
    <t>Obra Pública en Bienes de Dominio Público</t>
  </si>
  <si>
    <t>Obra Pública en Bienes Propios</t>
  </si>
  <si>
    <t>presupuesto 2017               $8,627,698.31</t>
  </si>
  <si>
    <t>TOTAL</t>
  </si>
  <si>
    <t>ministracion del mpio 2018</t>
  </si>
  <si>
    <t>MPIO</t>
  </si>
  <si>
    <t xml:space="preserve">existencias iniciales 2018 </t>
  </si>
  <si>
    <t>total prespuesto 2018</t>
  </si>
  <si>
    <t>4TA MODIFICAC</t>
  </si>
  <si>
    <t>APROBADO 3ERA MODIFICACION</t>
  </si>
  <si>
    <t>APROBADO 4TA MODIFICACION</t>
  </si>
  <si>
    <t>Capacitaciin</t>
  </si>
  <si>
    <t>Clasificador por Objeto del Gasto</t>
  </si>
  <si>
    <t>Importe</t>
  </si>
  <si>
    <t>Total</t>
  </si>
  <si>
    <t>Remuneraciones al Personal de Carácter Permanente</t>
  </si>
  <si>
    <t>Remuneraciones al Personal de Carácter Transitorio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</si>
  <si>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</si>
  <si>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</si>
  <si>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</si>
  <si>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</si>
  <si>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</si>
  <si>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</si>
  <si>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</si>
  <si>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</si>
  <si>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Vestuario, Blancos, Prendas de Protección y Artículos Deportivos</t>
  </si>
  <si>
    <t>Materiales y Suministros para Seguridad</t>
  </si>
  <si>
    <t>Servicios Básicos</t>
  </si>
  <si>
    <t>Servicios de Arrendamiento</t>
  </si>
  <si>
    <t>Servicios Profesionales, Científicos, Técnicos y Otros Servicios</t>
  </si>
  <si>
    <t>Servicios de Instalación, Reparación, Mantenimiento y Conservación</t>
  </si>
  <si>
    <t>Servicios de Traslado y Viáticos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</si>
  <si>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</si>
  <si>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</si>
  <si>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</si>
  <si>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</si>
  <si>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</si>
  <si>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</si>
  <si>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</si>
  <si>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</si>
  <si>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</si>
  <si>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</si>
  <si>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</si>
  <si>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</si>
  <si>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</si>
  <si>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</si>
  <si>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</si>
  <si>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 xml:space="preserve">Maquinaria, Otros Equipos y Herramientas 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</si>
  <si>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</si>
  <si>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</si>
  <si>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</si>
  <si>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</si>
  <si>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</si>
  <si>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</si>
  <si>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</si>
  <si>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</si>
  <si>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</si>
  <si>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</si>
  <si>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</si>
  <si>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</si>
  <si>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</si>
  <si>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</si>
  <si>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</si>
  <si>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</si>
  <si>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</si>
  <si>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</si>
  <si>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</si>
  <si>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</si>
  <si>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</si>
  <si>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</si>
  <si>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</si>
  <si>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</si>
  <si>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</si>
  <si>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</si>
  <si>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Administrativa</t>
  </si>
  <si>
    <t>Poder Ejecutivo</t>
  </si>
  <si>
    <t>Poder Legislativo</t>
  </si>
  <si>
    <t>Poder Judicial</t>
  </si>
  <si>
    <t>Organos Autónomos*</t>
  </si>
  <si>
    <t>Otras Entidades Paraestatales y organismos</t>
  </si>
  <si>
    <t>Organo Ejecutivo Municipal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</si>
  <si>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</si>
  <si>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</si>
  <si>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</si>
  <si>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</si>
  <si>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</si>
  <si>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</si>
  <si>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</si>
  <si>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</si>
  <si>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</si>
  <si>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Prioridades de Gasto</t>
  </si>
  <si>
    <t xml:space="preserve">Servicios  Personales </t>
  </si>
  <si>
    <t xml:space="preserve">Servicios Oficiales </t>
  </si>
  <si>
    <t>Adquisición de Bienes Muebles</t>
  </si>
  <si>
    <t>Gastos Administrativos</t>
  </si>
  <si>
    <t>Programas y Proyectos</t>
  </si>
  <si>
    <t>TOTAL PROGRAMAS</t>
  </si>
  <si>
    <t>Analítico de plazas</t>
  </si>
  <si>
    <t>Plaza/puesto</t>
  </si>
  <si>
    <t>Número de plazas</t>
  </si>
  <si>
    <t>Directora General</t>
  </si>
  <si>
    <t xml:space="preserve">Planeación e Investigación </t>
  </si>
  <si>
    <t>Coordinador (a)</t>
  </si>
  <si>
    <t>Jefe (a)</t>
  </si>
  <si>
    <t xml:space="preserve">Asistente </t>
  </si>
  <si>
    <t xml:space="preserve">Comunicación y Eventos </t>
  </si>
  <si>
    <t>Auxiliar</t>
  </si>
  <si>
    <t>Chofer</t>
  </si>
  <si>
    <t xml:space="preserve">Promotor </t>
  </si>
  <si>
    <t xml:space="preserve">Intendente </t>
  </si>
  <si>
    <t xml:space="preserve">LIC. LILIANA TERESA MURAIRA ROMERO </t>
  </si>
  <si>
    <t>DIRECTORA GENERAL</t>
  </si>
  <si>
    <t xml:space="preserve">INSTITUTO MUNICIPAL DE LAS MUJERES REGIAS </t>
  </si>
  <si>
    <t>Remuneraciones</t>
  </si>
  <si>
    <t>De</t>
  </si>
  <si>
    <t>PRESUPUESTO DE EGRESOS PARA EL EJERCICIO 2018</t>
  </si>
  <si>
    <t>Proy 5ta</t>
  </si>
  <si>
    <t>Bienes Inmuebles, Infraestructura y Construcciones en Proceso</t>
  </si>
  <si>
    <t>Construcciones en Proceso en Bienes Propios</t>
  </si>
  <si>
    <t>Instalaciones y Equipamiento en Construcciones en Proceso</t>
  </si>
  <si>
    <t>Otros Mobiliarios y Equipo Educacional y Recreativo</t>
  </si>
  <si>
    <t>Equipo e Instrumental M‚dico y de Laboratorio</t>
  </si>
  <si>
    <t>Veh¡culos y Equipo Terrestre</t>
  </si>
  <si>
    <t>Sistemas de Aire Acondicionado, Calefacci¢n y de Refrigeraci¢n Industrial y Comercial</t>
  </si>
  <si>
    <t>Honorarios Asimilables a Sueldos</t>
  </si>
  <si>
    <t>Servicios Profesionales, Científicos y Técnicos y Otros Servicios</t>
  </si>
  <si>
    <t>Servicios de Comunicaci¢n Social y Publicidad</t>
  </si>
  <si>
    <t>CAMPAÑA DE INTEGRACIÓN Y JUSTICIA PARA MUJERES INDÍGENAS</t>
  </si>
  <si>
    <t>QUINTA MODIFICACION DEL PRESUPUESTO DE EGRESOS 2018</t>
  </si>
  <si>
    <t>MODIF NOHEMI</t>
  </si>
  <si>
    <t>5TA MODIFIC</t>
  </si>
  <si>
    <t>Sexta Modificación al Presupuesto de Egresos para el Ejercicio Fiscal 2018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</si>
</sst>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&quot;$&quot;#,##0.00;[Red]\(&quot;$&quot;#,##0.00\)"/>
    <numFmt numFmtId="166" formatCode="&quot;$&quot;#,##0.00;[Red]&quot;$&quot;#,##0.00"/>
    <numFmt numFmtId="167" formatCode="&quot;$&quot;#,##0.00"/>
  </numFmts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4"/>
      <name val="Arial"/>
      <family val="2"/>
    </font>
    <font>
      <sz val="8"/>
      <color indexed="64"/>
      <name val="Arial"/>
      <family val="4"/>
    </font>
    <font>
      <sz val="8"/>
      <color indexed="8"/>
      <name val="Arial"/>
      <family val="4"/>
    </font>
    <font>
      <sz val="8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color indexed="64"/>
      <name val="Arial"/>
      <family val="2"/>
    </font>
    <font>
      <b/>
      <sz val="9"/>
      <color indexed="6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16" fillId="0" borderId="0"/>
  </cellStyleXfs>
  <cellXfs count="139">
    <xf numFmtId="0" fontId="0" fillId="0" borderId="0" xfId="0"/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2" borderId="0" xfId="0" applyFill="1"/>
    <xf numFmtId="4" fontId="5" fillId="2" borderId="1" xfId="0" applyNumberFormat="1" applyFont="1" applyFill="1" applyBorder="1" applyAlignment="1">
      <alignment horizontal="right" vertical="top"/>
    </xf>
    <xf numFmtId="164" fontId="6" fillId="2" borderId="2" xfId="1" applyNumberFormat="1" applyFont="1" applyFill="1" applyBorder="1" applyAlignment="1">
      <alignment horizontal="right" vertical="top" wrapText="1"/>
    </xf>
    <xf numFmtId="0" fontId="0" fillId="3" borderId="0" xfId="0" applyFill="1"/>
    <xf numFmtId="4" fontId="5" fillId="3" borderId="1" xfId="0" applyNumberFormat="1" applyFont="1" applyFill="1" applyBorder="1" applyAlignment="1">
      <alignment horizontal="right" vertical="top"/>
    </xf>
    <xf numFmtId="4" fontId="5" fillId="4" borderId="1" xfId="0" applyNumberFormat="1" applyFont="1" applyFill="1" applyBorder="1" applyAlignment="1">
      <alignment horizontal="right" vertical="top"/>
    </xf>
    <xf numFmtId="0" fontId="4" fillId="4" borderId="1" xfId="0" applyFont="1" applyFill="1" applyBorder="1" applyAlignment="1">
      <alignment horizontal="left" vertical="top" wrapText="1"/>
    </xf>
    <xf numFmtId="164" fontId="6" fillId="0" borderId="2" xfId="1" applyNumberFormat="1" applyFont="1" applyBorder="1" applyAlignment="1">
      <alignment horizontal="right" vertical="top" wrapText="1"/>
    </xf>
    <xf numFmtId="43" fontId="0" fillId="0" borderId="0" xfId="1" applyFont="1"/>
    <xf numFmtId="4" fontId="5" fillId="4" borderId="3" xfId="0" applyNumberFormat="1" applyFont="1" applyFill="1" applyBorder="1" applyAlignment="1">
      <alignment horizontal="right" vertical="top"/>
    </xf>
    <xf numFmtId="0" fontId="0" fillId="0" borderId="0" xfId="0" applyFill="1"/>
    <xf numFmtId="4" fontId="5" fillId="0" borderId="1" xfId="0" applyNumberFormat="1" applyFont="1" applyFill="1" applyBorder="1" applyAlignment="1">
      <alignment horizontal="right" vertical="top"/>
    </xf>
    <xf numFmtId="4" fontId="5" fillId="0" borderId="6" xfId="0" applyNumberFormat="1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left" vertical="top" wrapText="1"/>
    </xf>
    <xf numFmtId="164" fontId="6" fillId="0" borderId="3" xfId="1" applyNumberFormat="1" applyFont="1" applyBorder="1" applyAlignment="1">
      <alignment horizontal="right" vertical="top" wrapText="1"/>
    </xf>
    <xf numFmtId="0" fontId="0" fillId="0" borderId="1" xfId="0" applyBorder="1"/>
    <xf numFmtId="165" fontId="7" fillId="0" borderId="1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center" vertical="top" wrapText="1"/>
    </xf>
    <xf numFmtId="165" fontId="7" fillId="0" borderId="7" xfId="0" applyNumberFormat="1" applyFont="1" applyBorder="1" applyAlignment="1">
      <alignment horizontal="right" vertical="top"/>
    </xf>
    <xf numFmtId="0" fontId="2" fillId="0" borderId="8" xfId="0" applyFont="1" applyBorder="1"/>
    <xf numFmtId="165" fontId="8" fillId="0" borderId="1" xfId="0" applyNumberFormat="1" applyFont="1" applyBorder="1" applyAlignment="1">
      <alignment horizontal="right" vertical="top"/>
    </xf>
    <xf numFmtId="0" fontId="0" fillId="0" borderId="0" xfId="0" applyBorder="1"/>
    <xf numFmtId="166" fontId="0" fillId="0" borderId="1" xfId="0" applyNumberFormat="1" applyBorder="1"/>
    <xf numFmtId="0" fontId="9" fillId="0" borderId="9" xfId="0" applyFont="1" applyBorder="1"/>
    <xf numFmtId="165" fontId="9" fillId="0" borderId="1" xfId="0" applyNumberFormat="1" applyFont="1" applyBorder="1"/>
    <xf numFmtId="166" fontId="0" fillId="0" borderId="0" xfId="0" applyNumberFormat="1"/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indent="3"/>
    </xf>
    <xf numFmtId="0" fontId="2" fillId="0" borderId="0" xfId="0" applyFont="1" applyAlignment="1">
      <alignment horizontal="left" indent="3"/>
    </xf>
    <xf numFmtId="0" fontId="4" fillId="4" borderId="1" xfId="0" applyFont="1" applyFill="1" applyBorder="1" applyAlignment="1">
      <alignment horizontal="left" vertical="top" wrapText="1" indent="3"/>
    </xf>
    <xf numFmtId="0" fontId="4" fillId="0" borderId="0" xfId="0" applyFont="1" applyFill="1" applyBorder="1" applyAlignment="1">
      <alignment horizontal="left" vertical="top" wrapText="1" indent="3"/>
    </xf>
    <xf numFmtId="0" fontId="4" fillId="0" borderId="6" xfId="0" applyFont="1" applyFill="1" applyBorder="1" applyAlignment="1">
      <alignment horizontal="left" vertical="top" wrapText="1" indent="3"/>
    </xf>
    <xf numFmtId="0" fontId="2" fillId="0" borderId="1" xfId="0" applyFont="1" applyBorder="1" applyAlignment="1">
      <alignment horizontal="left" indent="3"/>
    </xf>
    <xf numFmtId="0" fontId="9" fillId="0" borderId="1" xfId="0" applyFont="1" applyBorder="1" applyAlignment="1">
      <alignment horizontal="left" indent="3"/>
    </xf>
    <xf numFmtId="0" fontId="0" fillId="0" borderId="0" xfId="0" applyBorder="1" applyAlignment="1">
      <alignment horizontal="left" indent="3"/>
    </xf>
    <xf numFmtId="0" fontId="0" fillId="0" borderId="0" xfId="0" applyAlignment="1">
      <alignment wrapText="1"/>
    </xf>
    <xf numFmtId="164" fontId="6" fillId="0" borderId="2" xfId="1" applyNumberFormat="1" applyFont="1" applyFill="1" applyBorder="1" applyAlignment="1">
      <alignment horizontal="right" vertical="top" wrapText="1"/>
    </xf>
    <xf numFmtId="0" fontId="11" fillId="0" borderId="0" xfId="3" applyFont="1" applyFill="1"/>
    <xf numFmtId="43" fontId="11" fillId="0" borderId="0" xfId="1" applyFont="1" applyFill="1"/>
    <xf numFmtId="43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43" fontId="11" fillId="0" borderId="20" xfId="0" applyNumberFormat="1" applyFont="1" applyFill="1" applyBorder="1" applyAlignment="1">
      <alignment horizontal="justify" vertical="center" wrapText="1"/>
    </xf>
    <xf numFmtId="0" fontId="11" fillId="0" borderId="17" xfId="0" applyFont="1" applyFill="1" applyBorder="1" applyAlignment="1">
      <alignment horizontal="center" vertical="center" wrapText="1"/>
    </xf>
    <xf numFmtId="43" fontId="11" fillId="0" borderId="2" xfId="0" applyNumberFormat="1" applyFont="1" applyFill="1" applyBorder="1" applyAlignment="1">
      <alignment horizontal="justify" vertical="center" wrapText="1"/>
    </xf>
    <xf numFmtId="43" fontId="11" fillId="0" borderId="24" xfId="0" applyNumberFormat="1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 inden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3" applyFont="1" applyFill="1" applyAlignment="1">
      <alignment horizontal="left" indent="1"/>
    </xf>
    <xf numFmtId="0" fontId="10" fillId="0" borderId="16" xfId="0" applyFont="1" applyFill="1" applyBorder="1" applyAlignment="1">
      <alignment horizontal="left" vertical="center" indent="1"/>
    </xf>
    <xf numFmtId="0" fontId="11" fillId="0" borderId="23" xfId="0" applyFont="1" applyFill="1" applyBorder="1" applyAlignment="1">
      <alignment horizontal="left" vertical="center" wrapText="1" indent="1"/>
    </xf>
    <xf numFmtId="0" fontId="10" fillId="0" borderId="18" xfId="0" applyFont="1" applyFill="1" applyBorder="1" applyAlignment="1">
      <alignment horizontal="left" vertical="center" indent="1"/>
    </xf>
    <xf numFmtId="0" fontId="14" fillId="0" borderId="18" xfId="0" applyFont="1" applyFill="1" applyBorder="1" applyAlignment="1">
      <alignment horizontal="left" vertical="center" wrapText="1" indent="1"/>
    </xf>
    <xf numFmtId="0" fontId="15" fillId="0" borderId="18" xfId="0" applyFont="1" applyFill="1" applyBorder="1" applyAlignment="1">
      <alignment horizontal="left" vertical="center" wrapText="1" indent="1"/>
    </xf>
    <xf numFmtId="0" fontId="11" fillId="0" borderId="18" xfId="0" applyFont="1" applyFill="1" applyBorder="1" applyAlignment="1">
      <alignment horizontal="left" vertical="center" wrapText="1" indent="1"/>
    </xf>
    <xf numFmtId="0" fontId="11" fillId="0" borderId="18" xfId="0" applyFont="1" applyFill="1" applyBorder="1" applyAlignment="1">
      <alignment horizontal="left" vertical="center" wrapText="1" indent="2"/>
    </xf>
    <xf numFmtId="0" fontId="11" fillId="0" borderId="19" xfId="0" applyFont="1" applyFill="1" applyBorder="1" applyAlignment="1">
      <alignment horizontal="left" vertical="center" wrapText="1" indent="2"/>
    </xf>
    <xf numFmtId="0" fontId="11" fillId="0" borderId="0" xfId="0" applyFont="1" applyFill="1" applyBorder="1" applyAlignment="1">
      <alignment horizontal="left" vertical="center" wrapText="1" indent="2"/>
    </xf>
    <xf numFmtId="43" fontId="11" fillId="0" borderId="0" xfId="3" applyNumberFormat="1" applyFont="1" applyFill="1"/>
    <xf numFmtId="43" fontId="11" fillId="0" borderId="1" xfId="2" applyFont="1" applyFill="1" applyBorder="1" applyAlignment="1">
      <alignment horizontal="center" vertical="center" wrapText="1"/>
    </xf>
    <xf numFmtId="43" fontId="11" fillId="0" borderId="26" xfId="2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  <xf numFmtId="43" fontId="11" fillId="0" borderId="2" xfId="2" applyFont="1" applyFill="1" applyBorder="1" applyAlignment="1">
      <alignment horizontal="center" vertical="center" wrapText="1"/>
    </xf>
    <xf numFmtId="43" fontId="11" fillId="0" borderId="20" xfId="2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top" wrapText="1" indent="1"/>
    </xf>
    <xf numFmtId="0" fontId="10" fillId="0" borderId="0" xfId="3" applyFont="1" applyFill="1" applyBorder="1" applyAlignment="1">
      <alignment horizontal="center" vertical="top" wrapText="1"/>
    </xf>
    <xf numFmtId="0" fontId="12" fillId="0" borderId="16" xfId="3" applyFont="1" applyFill="1" applyBorder="1" applyAlignment="1">
      <alignment horizontal="left" vertical="top" wrapText="1" indent="1"/>
    </xf>
    <xf numFmtId="43" fontId="12" fillId="0" borderId="17" xfId="1" applyFont="1" applyFill="1" applyBorder="1" applyAlignment="1">
      <alignment horizontal="center" vertical="top" wrapText="1"/>
    </xf>
    <xf numFmtId="0" fontId="12" fillId="0" borderId="18" xfId="3" applyFont="1" applyFill="1" applyBorder="1" applyAlignment="1">
      <alignment horizontal="left" vertical="top" wrapText="1" indent="1"/>
    </xf>
    <xf numFmtId="43" fontId="10" fillId="0" borderId="2" xfId="1" applyFont="1" applyFill="1" applyBorder="1" applyAlignment="1">
      <alignment horizontal="center" vertical="top" wrapText="1"/>
    </xf>
    <xf numFmtId="0" fontId="10" fillId="0" borderId="18" xfId="3" applyFont="1" applyFill="1" applyBorder="1" applyAlignment="1">
      <alignment horizontal="left" vertical="top" wrapText="1" indent="1"/>
    </xf>
    <xf numFmtId="0" fontId="10" fillId="0" borderId="0" xfId="3" applyFont="1" applyFill="1"/>
    <xf numFmtId="0" fontId="11" fillId="0" borderId="18" xfId="3" applyFont="1" applyFill="1" applyBorder="1" applyAlignment="1">
      <alignment horizontal="left" vertical="top" wrapText="1" indent="1"/>
    </xf>
    <xf numFmtId="43" fontId="11" fillId="0" borderId="2" xfId="1" applyFont="1" applyFill="1" applyBorder="1"/>
    <xf numFmtId="0" fontId="11" fillId="0" borderId="19" xfId="3" applyFont="1" applyFill="1" applyBorder="1" applyAlignment="1">
      <alignment horizontal="left" vertical="top" wrapText="1" indent="1"/>
    </xf>
    <xf numFmtId="43" fontId="11" fillId="0" borderId="20" xfId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left" vertical="center" indent="1"/>
    </xf>
    <xf numFmtId="0" fontId="13" fillId="0" borderId="0" xfId="0" applyFont="1" applyFill="1"/>
    <xf numFmtId="43" fontId="11" fillId="0" borderId="20" xfId="1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left" vertical="center" wrapText="1" indent="1"/>
    </xf>
    <xf numFmtId="43" fontId="11" fillId="0" borderId="0" xfId="1" applyFont="1" applyFill="1" applyBorder="1" applyAlignment="1">
      <alignment horizontal="justify" vertical="center" wrapText="1"/>
    </xf>
    <xf numFmtId="43" fontId="11" fillId="0" borderId="25" xfId="1" applyFont="1" applyFill="1" applyBorder="1" applyAlignment="1">
      <alignment horizontal="justify" vertical="center" wrapText="1"/>
    </xf>
    <xf numFmtId="0" fontId="15" fillId="0" borderId="19" xfId="0" applyFont="1" applyFill="1" applyBorder="1" applyAlignment="1">
      <alignment horizontal="left" vertical="center" wrapText="1" indent="1"/>
    </xf>
    <xf numFmtId="44" fontId="10" fillId="0" borderId="20" xfId="4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indent="1"/>
    </xf>
    <xf numFmtId="0" fontId="13" fillId="0" borderId="0" xfId="0" applyFont="1" applyFill="1" applyAlignment="1">
      <alignment horizontal="left" indent="1"/>
    </xf>
    <xf numFmtId="167" fontId="0" fillId="0" borderId="0" xfId="0" applyNumberFormat="1" applyFill="1"/>
    <xf numFmtId="0" fontId="3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right" vertical="top"/>
    </xf>
    <xf numFmtId="0" fontId="9" fillId="0" borderId="0" xfId="0" applyFont="1" applyFill="1"/>
    <xf numFmtId="0" fontId="9" fillId="5" borderId="0" xfId="0" applyFont="1" applyFill="1"/>
    <xf numFmtId="0" fontId="18" fillId="0" borderId="1" xfId="0" applyFont="1" applyFill="1" applyBorder="1" applyAlignment="1">
      <alignment horizontal="center" vertical="top" wrapText="1"/>
    </xf>
    <xf numFmtId="164" fontId="0" fillId="6" borderId="0" xfId="0" applyNumberFormat="1" applyFill="1"/>
    <xf numFmtId="165" fontId="0" fillId="0" borderId="0" xfId="0" applyNumberFormat="1" applyFill="1"/>
    <xf numFmtId="0" fontId="4" fillId="3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left" vertical="top" wrapText="1"/>
    </xf>
    <xf numFmtId="0" fontId="10" fillId="0" borderId="0" xfId="3" applyFont="1" applyFill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center" wrapText="1" indent="1"/>
    </xf>
    <xf numFmtId="0" fontId="11" fillId="0" borderId="18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horizontal="center" vertical="top"/>
    </xf>
    <xf numFmtId="0" fontId="10" fillId="0" borderId="11" xfId="3" applyFont="1" applyFill="1" applyBorder="1" applyAlignment="1">
      <alignment horizontal="center" vertical="top"/>
    </xf>
    <xf numFmtId="0" fontId="10" fillId="0" borderId="12" xfId="3" applyFont="1" applyFill="1" applyBorder="1" applyAlignment="1">
      <alignment horizontal="center" vertical="top" wrapText="1"/>
    </xf>
    <xf numFmtId="0" fontId="10" fillId="0" borderId="13" xfId="3" applyFont="1" applyFill="1" applyBorder="1" applyAlignment="1">
      <alignment horizontal="center" vertical="top" wrapText="1"/>
    </xf>
    <xf numFmtId="0" fontId="10" fillId="0" borderId="14" xfId="3" applyFont="1" applyFill="1" applyBorder="1" applyAlignment="1">
      <alignment horizontal="center" vertical="top" wrapText="1"/>
    </xf>
    <xf numFmtId="0" fontId="10" fillId="0" borderId="15" xfId="3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7" fillId="5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</cellXfs>
  <cellStyles count="6">
    <cellStyle name="Millares" xfId="2" builtinId="3"/>
    <cellStyle name="Millares 2" xfId="1"/>
    <cellStyle name="Moneda 2" xfId="4"/>
    <cellStyle name="Normal" xfId="0" builtinId="0"/>
    <cellStyle name="Normal 2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7"/>
  <sheetViews>
    <sheetView zoomScale="115" zoomScaleNormal="115" workbookViewId="0">
      <pane xSplit="1" topLeftCell="B1" activePane="topRight" state="frozen"/>
      <selection pane="topRight" activeCell="F30" sqref="F30"/>
    </sheetView>
  </sheetViews>
  <sheetFormatPr baseColWidth="10" defaultColWidth="9.140625" defaultRowHeight="12.75"/>
  <cols>
    <col min="1" max="1" width="9.28515625" style="33" bestFit="1" customWidth="1"/>
    <col min="2" max="2" width="51.42578125" style="33" bestFit="1" customWidth="1"/>
    <col min="3" max="3" width="6.7109375" customWidth="1"/>
    <col min="4" max="4" width="8.7109375" customWidth="1"/>
    <col min="5" max="5" width="13.7109375" bestFit="1" customWidth="1"/>
    <col min="6" max="6" width="11.42578125" bestFit="1" customWidth="1"/>
    <col min="7" max="7" width="13.28515625" bestFit="1" customWidth="1"/>
    <col min="8" max="8" width="16.85546875" bestFit="1" customWidth="1"/>
    <col min="9" max="9" width="17" bestFit="1" customWidth="1"/>
    <col min="10" max="10" width="11.42578125" bestFit="1" customWidth="1"/>
    <col min="11" max="11" width="15.5703125" bestFit="1" customWidth="1"/>
    <col min="251" max="251" width="2" customWidth="1"/>
    <col min="252" max="252" width="35.28515625" customWidth="1"/>
    <col min="253" max="253" width="0.28515625" customWidth="1"/>
    <col min="254" max="254" width="1.28515625" customWidth="1"/>
    <col min="255" max="257" width="18.42578125" bestFit="1" customWidth="1"/>
    <col min="258" max="258" width="9.28515625" customWidth="1"/>
    <col min="507" max="507" width="2" customWidth="1"/>
    <col min="508" max="508" width="35.28515625" customWidth="1"/>
    <col min="509" max="509" width="0.28515625" customWidth="1"/>
    <col min="510" max="510" width="1.28515625" customWidth="1"/>
    <col min="511" max="513" width="18.42578125" bestFit="1" customWidth="1"/>
    <col min="514" max="514" width="9.28515625" customWidth="1"/>
    <col min="763" max="763" width="2" customWidth="1"/>
    <col min="764" max="764" width="35.28515625" customWidth="1"/>
    <col min="765" max="765" width="0.28515625" customWidth="1"/>
    <col min="766" max="766" width="1.28515625" customWidth="1"/>
    <col min="767" max="769" width="18.42578125" bestFit="1" customWidth="1"/>
    <col min="770" max="770" width="9.28515625" customWidth="1"/>
    <col min="1019" max="1019" width="2" customWidth="1"/>
    <col min="1020" max="1020" width="35.28515625" customWidth="1"/>
    <col min="1021" max="1021" width="0.28515625" customWidth="1"/>
    <col min="1022" max="1022" width="1.28515625" customWidth="1"/>
    <col min="1023" max="1025" width="18.42578125" bestFit="1" customWidth="1"/>
    <col min="1026" max="1026" width="9.28515625" customWidth="1"/>
    <col min="1275" max="1275" width="2" customWidth="1"/>
    <col min="1276" max="1276" width="35.28515625" customWidth="1"/>
    <col min="1277" max="1277" width="0.28515625" customWidth="1"/>
    <col min="1278" max="1278" width="1.28515625" customWidth="1"/>
    <col min="1279" max="1281" width="18.42578125" bestFit="1" customWidth="1"/>
    <col min="1282" max="1282" width="9.28515625" customWidth="1"/>
    <col min="1531" max="1531" width="2" customWidth="1"/>
    <col min="1532" max="1532" width="35.28515625" customWidth="1"/>
    <col min="1533" max="1533" width="0.28515625" customWidth="1"/>
    <col min="1534" max="1534" width="1.28515625" customWidth="1"/>
    <col min="1535" max="1537" width="18.42578125" bestFit="1" customWidth="1"/>
    <col min="1538" max="1538" width="9.28515625" customWidth="1"/>
    <col min="1787" max="1787" width="2" customWidth="1"/>
    <col min="1788" max="1788" width="35.28515625" customWidth="1"/>
    <col min="1789" max="1789" width="0.28515625" customWidth="1"/>
    <col min="1790" max="1790" width="1.28515625" customWidth="1"/>
    <col min="1791" max="1793" width="18.42578125" bestFit="1" customWidth="1"/>
    <col min="1794" max="1794" width="9.28515625" customWidth="1"/>
    <col min="2043" max="2043" width="2" customWidth="1"/>
    <col min="2044" max="2044" width="35.28515625" customWidth="1"/>
    <col min="2045" max="2045" width="0.28515625" customWidth="1"/>
    <col min="2046" max="2046" width="1.28515625" customWidth="1"/>
    <col min="2047" max="2049" width="18.42578125" bestFit="1" customWidth="1"/>
    <col min="2050" max="2050" width="9.28515625" customWidth="1"/>
    <col min="2299" max="2299" width="2" customWidth="1"/>
    <col min="2300" max="2300" width="35.28515625" customWidth="1"/>
    <col min="2301" max="2301" width="0.28515625" customWidth="1"/>
    <col min="2302" max="2302" width="1.28515625" customWidth="1"/>
    <col min="2303" max="2305" width="18.42578125" bestFit="1" customWidth="1"/>
    <col min="2306" max="2306" width="9.28515625" customWidth="1"/>
    <col min="2555" max="2555" width="2" customWidth="1"/>
    <col min="2556" max="2556" width="35.28515625" customWidth="1"/>
    <col min="2557" max="2557" width="0.28515625" customWidth="1"/>
    <col min="2558" max="2558" width="1.28515625" customWidth="1"/>
    <col min="2559" max="2561" width="18.42578125" bestFit="1" customWidth="1"/>
    <col min="2562" max="2562" width="9.28515625" customWidth="1"/>
    <col min="2811" max="2811" width="2" customWidth="1"/>
    <col min="2812" max="2812" width="35.28515625" customWidth="1"/>
    <col min="2813" max="2813" width="0.28515625" customWidth="1"/>
    <col min="2814" max="2814" width="1.28515625" customWidth="1"/>
    <col min="2815" max="2817" width="18.42578125" bestFit="1" customWidth="1"/>
    <col min="2818" max="2818" width="9.28515625" customWidth="1"/>
    <col min="3067" max="3067" width="2" customWidth="1"/>
    <col min="3068" max="3068" width="35.28515625" customWidth="1"/>
    <col min="3069" max="3069" width="0.28515625" customWidth="1"/>
    <col min="3070" max="3070" width="1.28515625" customWidth="1"/>
    <col min="3071" max="3073" width="18.42578125" bestFit="1" customWidth="1"/>
    <col min="3074" max="3074" width="9.28515625" customWidth="1"/>
    <col min="3323" max="3323" width="2" customWidth="1"/>
    <col min="3324" max="3324" width="35.28515625" customWidth="1"/>
    <col min="3325" max="3325" width="0.28515625" customWidth="1"/>
    <col min="3326" max="3326" width="1.28515625" customWidth="1"/>
    <col min="3327" max="3329" width="18.42578125" bestFit="1" customWidth="1"/>
    <col min="3330" max="3330" width="9.28515625" customWidth="1"/>
    <col min="3579" max="3579" width="2" customWidth="1"/>
    <col min="3580" max="3580" width="35.28515625" customWidth="1"/>
    <col min="3581" max="3581" width="0.28515625" customWidth="1"/>
    <col min="3582" max="3582" width="1.28515625" customWidth="1"/>
    <col min="3583" max="3585" width="18.42578125" bestFit="1" customWidth="1"/>
    <col min="3586" max="3586" width="9.28515625" customWidth="1"/>
    <col min="3835" max="3835" width="2" customWidth="1"/>
    <col min="3836" max="3836" width="35.28515625" customWidth="1"/>
    <col min="3837" max="3837" width="0.28515625" customWidth="1"/>
    <col min="3838" max="3838" width="1.28515625" customWidth="1"/>
    <col min="3839" max="3841" width="18.42578125" bestFit="1" customWidth="1"/>
    <col min="3842" max="3842" width="9.28515625" customWidth="1"/>
    <col min="4091" max="4091" width="2" customWidth="1"/>
    <col min="4092" max="4092" width="35.28515625" customWidth="1"/>
    <col min="4093" max="4093" width="0.28515625" customWidth="1"/>
    <col min="4094" max="4094" width="1.28515625" customWidth="1"/>
    <col min="4095" max="4097" width="18.42578125" bestFit="1" customWidth="1"/>
    <col min="4098" max="4098" width="9.28515625" customWidth="1"/>
    <col min="4347" max="4347" width="2" customWidth="1"/>
    <col min="4348" max="4348" width="35.28515625" customWidth="1"/>
    <col min="4349" max="4349" width="0.28515625" customWidth="1"/>
    <col min="4350" max="4350" width="1.28515625" customWidth="1"/>
    <col min="4351" max="4353" width="18.42578125" bestFit="1" customWidth="1"/>
    <col min="4354" max="4354" width="9.28515625" customWidth="1"/>
    <col min="4603" max="4603" width="2" customWidth="1"/>
    <col min="4604" max="4604" width="35.28515625" customWidth="1"/>
    <col min="4605" max="4605" width="0.28515625" customWidth="1"/>
    <col min="4606" max="4606" width="1.28515625" customWidth="1"/>
    <col min="4607" max="4609" width="18.42578125" bestFit="1" customWidth="1"/>
    <col min="4610" max="4610" width="9.28515625" customWidth="1"/>
    <col min="4859" max="4859" width="2" customWidth="1"/>
    <col min="4860" max="4860" width="35.28515625" customWidth="1"/>
    <col min="4861" max="4861" width="0.28515625" customWidth="1"/>
    <col min="4862" max="4862" width="1.28515625" customWidth="1"/>
    <col min="4863" max="4865" width="18.42578125" bestFit="1" customWidth="1"/>
    <col min="4866" max="4866" width="9.28515625" customWidth="1"/>
    <col min="5115" max="5115" width="2" customWidth="1"/>
    <col min="5116" max="5116" width="35.28515625" customWidth="1"/>
    <col min="5117" max="5117" width="0.28515625" customWidth="1"/>
    <col min="5118" max="5118" width="1.28515625" customWidth="1"/>
    <col min="5119" max="5121" width="18.42578125" bestFit="1" customWidth="1"/>
    <col min="5122" max="5122" width="9.28515625" customWidth="1"/>
    <col min="5371" max="5371" width="2" customWidth="1"/>
    <col min="5372" max="5372" width="35.28515625" customWidth="1"/>
    <col min="5373" max="5373" width="0.28515625" customWidth="1"/>
    <col min="5374" max="5374" width="1.28515625" customWidth="1"/>
    <col min="5375" max="5377" width="18.42578125" bestFit="1" customWidth="1"/>
    <col min="5378" max="5378" width="9.28515625" customWidth="1"/>
    <col min="5627" max="5627" width="2" customWidth="1"/>
    <col min="5628" max="5628" width="35.28515625" customWidth="1"/>
    <col min="5629" max="5629" width="0.28515625" customWidth="1"/>
    <col min="5630" max="5630" width="1.28515625" customWidth="1"/>
    <col min="5631" max="5633" width="18.42578125" bestFit="1" customWidth="1"/>
    <col min="5634" max="5634" width="9.28515625" customWidth="1"/>
    <col min="5883" max="5883" width="2" customWidth="1"/>
    <col min="5884" max="5884" width="35.28515625" customWidth="1"/>
    <col min="5885" max="5885" width="0.28515625" customWidth="1"/>
    <col min="5886" max="5886" width="1.28515625" customWidth="1"/>
    <col min="5887" max="5889" width="18.42578125" bestFit="1" customWidth="1"/>
    <col min="5890" max="5890" width="9.28515625" customWidth="1"/>
    <col min="6139" max="6139" width="2" customWidth="1"/>
    <col min="6140" max="6140" width="35.28515625" customWidth="1"/>
    <col min="6141" max="6141" width="0.28515625" customWidth="1"/>
    <col min="6142" max="6142" width="1.28515625" customWidth="1"/>
    <col min="6143" max="6145" width="18.42578125" bestFit="1" customWidth="1"/>
    <col min="6146" max="6146" width="9.28515625" customWidth="1"/>
    <col min="6395" max="6395" width="2" customWidth="1"/>
    <col min="6396" max="6396" width="35.28515625" customWidth="1"/>
    <col min="6397" max="6397" width="0.28515625" customWidth="1"/>
    <col min="6398" max="6398" width="1.28515625" customWidth="1"/>
    <col min="6399" max="6401" width="18.42578125" bestFit="1" customWidth="1"/>
    <col min="6402" max="6402" width="9.28515625" customWidth="1"/>
    <col min="6651" max="6651" width="2" customWidth="1"/>
    <col min="6652" max="6652" width="35.28515625" customWidth="1"/>
    <col min="6653" max="6653" width="0.28515625" customWidth="1"/>
    <col min="6654" max="6654" width="1.28515625" customWidth="1"/>
    <col min="6655" max="6657" width="18.42578125" bestFit="1" customWidth="1"/>
    <col min="6658" max="6658" width="9.28515625" customWidth="1"/>
    <col min="6907" max="6907" width="2" customWidth="1"/>
    <col min="6908" max="6908" width="35.28515625" customWidth="1"/>
    <col min="6909" max="6909" width="0.28515625" customWidth="1"/>
    <col min="6910" max="6910" width="1.28515625" customWidth="1"/>
    <col min="6911" max="6913" width="18.42578125" bestFit="1" customWidth="1"/>
    <col min="6914" max="6914" width="9.28515625" customWidth="1"/>
    <col min="7163" max="7163" width="2" customWidth="1"/>
    <col min="7164" max="7164" width="35.28515625" customWidth="1"/>
    <col min="7165" max="7165" width="0.28515625" customWidth="1"/>
    <col min="7166" max="7166" width="1.28515625" customWidth="1"/>
    <col min="7167" max="7169" width="18.42578125" bestFit="1" customWidth="1"/>
    <col min="7170" max="7170" width="9.28515625" customWidth="1"/>
    <col min="7419" max="7419" width="2" customWidth="1"/>
    <col min="7420" max="7420" width="35.28515625" customWidth="1"/>
    <col min="7421" max="7421" width="0.28515625" customWidth="1"/>
    <col min="7422" max="7422" width="1.28515625" customWidth="1"/>
    <col min="7423" max="7425" width="18.42578125" bestFit="1" customWidth="1"/>
    <col min="7426" max="7426" width="9.28515625" customWidth="1"/>
    <col min="7675" max="7675" width="2" customWidth="1"/>
    <col min="7676" max="7676" width="35.28515625" customWidth="1"/>
    <col min="7677" max="7677" width="0.28515625" customWidth="1"/>
    <col min="7678" max="7678" width="1.28515625" customWidth="1"/>
    <col min="7679" max="7681" width="18.42578125" bestFit="1" customWidth="1"/>
    <col min="7682" max="7682" width="9.28515625" customWidth="1"/>
    <col min="7931" max="7931" width="2" customWidth="1"/>
    <col min="7932" max="7932" width="35.28515625" customWidth="1"/>
    <col min="7933" max="7933" width="0.28515625" customWidth="1"/>
    <col min="7934" max="7934" width="1.28515625" customWidth="1"/>
    <col min="7935" max="7937" width="18.42578125" bestFit="1" customWidth="1"/>
    <col min="7938" max="7938" width="9.28515625" customWidth="1"/>
    <col min="8187" max="8187" width="2" customWidth="1"/>
    <col min="8188" max="8188" width="35.28515625" customWidth="1"/>
    <col min="8189" max="8189" width="0.28515625" customWidth="1"/>
    <col min="8190" max="8190" width="1.28515625" customWidth="1"/>
    <col min="8191" max="8193" width="18.42578125" bestFit="1" customWidth="1"/>
    <col min="8194" max="8194" width="9.28515625" customWidth="1"/>
    <col min="8443" max="8443" width="2" customWidth="1"/>
    <col min="8444" max="8444" width="35.28515625" customWidth="1"/>
    <col min="8445" max="8445" width="0.28515625" customWidth="1"/>
    <col min="8446" max="8446" width="1.28515625" customWidth="1"/>
    <col min="8447" max="8449" width="18.42578125" bestFit="1" customWidth="1"/>
    <col min="8450" max="8450" width="9.28515625" customWidth="1"/>
    <col min="8699" max="8699" width="2" customWidth="1"/>
    <col min="8700" max="8700" width="35.28515625" customWidth="1"/>
    <col min="8701" max="8701" width="0.28515625" customWidth="1"/>
    <col min="8702" max="8702" width="1.28515625" customWidth="1"/>
    <col min="8703" max="8705" width="18.42578125" bestFit="1" customWidth="1"/>
    <col min="8706" max="8706" width="9.28515625" customWidth="1"/>
    <col min="8955" max="8955" width="2" customWidth="1"/>
    <col min="8956" max="8956" width="35.28515625" customWidth="1"/>
    <col min="8957" max="8957" width="0.28515625" customWidth="1"/>
    <col min="8958" max="8958" width="1.28515625" customWidth="1"/>
    <col min="8959" max="8961" width="18.42578125" bestFit="1" customWidth="1"/>
    <col min="8962" max="8962" width="9.28515625" customWidth="1"/>
    <col min="9211" max="9211" width="2" customWidth="1"/>
    <col min="9212" max="9212" width="35.28515625" customWidth="1"/>
    <col min="9213" max="9213" width="0.28515625" customWidth="1"/>
    <col min="9214" max="9214" width="1.28515625" customWidth="1"/>
    <col min="9215" max="9217" width="18.42578125" bestFit="1" customWidth="1"/>
    <col min="9218" max="9218" width="9.28515625" customWidth="1"/>
    <col min="9467" max="9467" width="2" customWidth="1"/>
    <col min="9468" max="9468" width="35.28515625" customWidth="1"/>
    <col min="9469" max="9469" width="0.28515625" customWidth="1"/>
    <col min="9470" max="9470" width="1.28515625" customWidth="1"/>
    <col min="9471" max="9473" width="18.42578125" bestFit="1" customWidth="1"/>
    <col min="9474" max="9474" width="9.28515625" customWidth="1"/>
    <col min="9723" max="9723" width="2" customWidth="1"/>
    <col min="9724" max="9724" width="35.28515625" customWidth="1"/>
    <col min="9725" max="9725" width="0.28515625" customWidth="1"/>
    <col min="9726" max="9726" width="1.28515625" customWidth="1"/>
    <col min="9727" max="9729" width="18.42578125" bestFit="1" customWidth="1"/>
    <col min="9730" max="9730" width="9.28515625" customWidth="1"/>
    <col min="9979" max="9979" width="2" customWidth="1"/>
    <col min="9980" max="9980" width="35.28515625" customWidth="1"/>
    <col min="9981" max="9981" width="0.28515625" customWidth="1"/>
    <col min="9982" max="9982" width="1.28515625" customWidth="1"/>
    <col min="9983" max="9985" width="18.42578125" bestFit="1" customWidth="1"/>
    <col min="9986" max="9986" width="9.28515625" customWidth="1"/>
    <col min="10235" max="10235" width="2" customWidth="1"/>
    <col min="10236" max="10236" width="35.28515625" customWidth="1"/>
    <col min="10237" max="10237" width="0.28515625" customWidth="1"/>
    <col min="10238" max="10238" width="1.28515625" customWidth="1"/>
    <col min="10239" max="10241" width="18.42578125" bestFit="1" customWidth="1"/>
    <col min="10242" max="10242" width="9.28515625" customWidth="1"/>
    <col min="10491" max="10491" width="2" customWidth="1"/>
    <col min="10492" max="10492" width="35.28515625" customWidth="1"/>
    <col min="10493" max="10493" width="0.28515625" customWidth="1"/>
    <col min="10494" max="10494" width="1.28515625" customWidth="1"/>
    <col min="10495" max="10497" width="18.42578125" bestFit="1" customWidth="1"/>
    <col min="10498" max="10498" width="9.28515625" customWidth="1"/>
    <col min="10747" max="10747" width="2" customWidth="1"/>
    <col min="10748" max="10748" width="35.28515625" customWidth="1"/>
    <col min="10749" max="10749" width="0.28515625" customWidth="1"/>
    <col min="10750" max="10750" width="1.28515625" customWidth="1"/>
    <col min="10751" max="10753" width="18.42578125" bestFit="1" customWidth="1"/>
    <col min="10754" max="10754" width="9.28515625" customWidth="1"/>
    <col min="11003" max="11003" width="2" customWidth="1"/>
    <col min="11004" max="11004" width="35.28515625" customWidth="1"/>
    <col min="11005" max="11005" width="0.28515625" customWidth="1"/>
    <col min="11006" max="11006" width="1.28515625" customWidth="1"/>
    <col min="11007" max="11009" width="18.42578125" bestFit="1" customWidth="1"/>
    <col min="11010" max="11010" width="9.28515625" customWidth="1"/>
    <col min="11259" max="11259" width="2" customWidth="1"/>
    <col min="11260" max="11260" width="35.28515625" customWidth="1"/>
    <col min="11261" max="11261" width="0.28515625" customWidth="1"/>
    <col min="11262" max="11262" width="1.28515625" customWidth="1"/>
    <col min="11263" max="11265" width="18.42578125" bestFit="1" customWidth="1"/>
    <col min="11266" max="11266" width="9.28515625" customWidth="1"/>
    <col min="11515" max="11515" width="2" customWidth="1"/>
    <col min="11516" max="11516" width="35.28515625" customWidth="1"/>
    <col min="11517" max="11517" width="0.28515625" customWidth="1"/>
    <col min="11518" max="11518" width="1.28515625" customWidth="1"/>
    <col min="11519" max="11521" width="18.42578125" bestFit="1" customWidth="1"/>
    <col min="11522" max="11522" width="9.28515625" customWidth="1"/>
    <col min="11771" max="11771" width="2" customWidth="1"/>
    <col min="11772" max="11772" width="35.28515625" customWidth="1"/>
    <col min="11773" max="11773" width="0.28515625" customWidth="1"/>
    <col min="11774" max="11774" width="1.28515625" customWidth="1"/>
    <col min="11775" max="11777" width="18.42578125" bestFit="1" customWidth="1"/>
    <col min="11778" max="11778" width="9.28515625" customWidth="1"/>
    <col min="12027" max="12027" width="2" customWidth="1"/>
    <col min="12028" max="12028" width="35.28515625" customWidth="1"/>
    <col min="12029" max="12029" width="0.28515625" customWidth="1"/>
    <col min="12030" max="12030" width="1.28515625" customWidth="1"/>
    <col min="12031" max="12033" width="18.42578125" bestFit="1" customWidth="1"/>
    <col min="12034" max="12034" width="9.28515625" customWidth="1"/>
    <col min="12283" max="12283" width="2" customWidth="1"/>
    <col min="12284" max="12284" width="35.28515625" customWidth="1"/>
    <col min="12285" max="12285" width="0.28515625" customWidth="1"/>
    <col min="12286" max="12286" width="1.28515625" customWidth="1"/>
    <col min="12287" max="12289" width="18.42578125" bestFit="1" customWidth="1"/>
    <col min="12290" max="12290" width="9.28515625" customWidth="1"/>
    <col min="12539" max="12539" width="2" customWidth="1"/>
    <col min="12540" max="12540" width="35.28515625" customWidth="1"/>
    <col min="12541" max="12541" width="0.28515625" customWidth="1"/>
    <col min="12542" max="12542" width="1.28515625" customWidth="1"/>
    <col min="12543" max="12545" width="18.42578125" bestFit="1" customWidth="1"/>
    <col min="12546" max="12546" width="9.28515625" customWidth="1"/>
    <col min="12795" max="12795" width="2" customWidth="1"/>
    <col min="12796" max="12796" width="35.28515625" customWidth="1"/>
    <col min="12797" max="12797" width="0.28515625" customWidth="1"/>
    <col min="12798" max="12798" width="1.28515625" customWidth="1"/>
    <col min="12799" max="12801" width="18.42578125" bestFit="1" customWidth="1"/>
    <col min="12802" max="12802" width="9.28515625" customWidth="1"/>
    <col min="13051" max="13051" width="2" customWidth="1"/>
    <col min="13052" max="13052" width="35.28515625" customWidth="1"/>
    <col min="13053" max="13053" width="0.28515625" customWidth="1"/>
    <col min="13054" max="13054" width="1.28515625" customWidth="1"/>
    <col min="13055" max="13057" width="18.42578125" bestFit="1" customWidth="1"/>
    <col min="13058" max="13058" width="9.28515625" customWidth="1"/>
    <col min="13307" max="13307" width="2" customWidth="1"/>
    <col min="13308" max="13308" width="35.28515625" customWidth="1"/>
    <col min="13309" max="13309" width="0.28515625" customWidth="1"/>
    <col min="13310" max="13310" width="1.28515625" customWidth="1"/>
    <col min="13311" max="13313" width="18.42578125" bestFit="1" customWidth="1"/>
    <col min="13314" max="13314" width="9.28515625" customWidth="1"/>
    <col min="13563" max="13563" width="2" customWidth="1"/>
    <col min="13564" max="13564" width="35.28515625" customWidth="1"/>
    <col min="13565" max="13565" width="0.28515625" customWidth="1"/>
    <col min="13566" max="13566" width="1.28515625" customWidth="1"/>
    <col min="13567" max="13569" width="18.42578125" bestFit="1" customWidth="1"/>
    <col min="13570" max="13570" width="9.28515625" customWidth="1"/>
    <col min="13819" max="13819" width="2" customWidth="1"/>
    <col min="13820" max="13820" width="35.28515625" customWidth="1"/>
    <col min="13821" max="13821" width="0.28515625" customWidth="1"/>
    <col min="13822" max="13822" width="1.28515625" customWidth="1"/>
    <col min="13823" max="13825" width="18.42578125" bestFit="1" customWidth="1"/>
    <col min="13826" max="13826" width="9.28515625" customWidth="1"/>
    <col min="14075" max="14075" width="2" customWidth="1"/>
    <col min="14076" max="14076" width="35.28515625" customWidth="1"/>
    <col min="14077" max="14077" width="0.28515625" customWidth="1"/>
    <col min="14078" max="14078" width="1.28515625" customWidth="1"/>
    <col min="14079" max="14081" width="18.42578125" bestFit="1" customWidth="1"/>
    <col min="14082" max="14082" width="9.28515625" customWidth="1"/>
    <col min="14331" max="14331" width="2" customWidth="1"/>
    <col min="14332" max="14332" width="35.28515625" customWidth="1"/>
    <col min="14333" max="14333" width="0.28515625" customWidth="1"/>
    <col min="14334" max="14334" width="1.28515625" customWidth="1"/>
    <col min="14335" max="14337" width="18.42578125" bestFit="1" customWidth="1"/>
    <col min="14338" max="14338" width="9.28515625" customWidth="1"/>
    <col min="14587" max="14587" width="2" customWidth="1"/>
    <col min="14588" max="14588" width="35.28515625" customWidth="1"/>
    <col min="14589" max="14589" width="0.28515625" customWidth="1"/>
    <col min="14590" max="14590" width="1.28515625" customWidth="1"/>
    <col min="14591" max="14593" width="18.42578125" bestFit="1" customWidth="1"/>
    <col min="14594" max="14594" width="9.28515625" customWidth="1"/>
    <col min="14843" max="14843" width="2" customWidth="1"/>
    <col min="14844" max="14844" width="35.28515625" customWidth="1"/>
    <col min="14845" max="14845" width="0.28515625" customWidth="1"/>
    <col min="14846" max="14846" width="1.28515625" customWidth="1"/>
    <col min="14847" max="14849" width="18.42578125" bestFit="1" customWidth="1"/>
    <col min="14850" max="14850" width="9.28515625" customWidth="1"/>
    <col min="15099" max="15099" width="2" customWidth="1"/>
    <col min="15100" max="15100" width="35.28515625" customWidth="1"/>
    <col min="15101" max="15101" width="0.28515625" customWidth="1"/>
    <col min="15102" max="15102" width="1.28515625" customWidth="1"/>
    <col min="15103" max="15105" width="18.42578125" bestFit="1" customWidth="1"/>
    <col min="15106" max="15106" width="9.28515625" customWidth="1"/>
    <col min="15355" max="15355" width="2" customWidth="1"/>
    <col min="15356" max="15356" width="35.28515625" customWidth="1"/>
    <col min="15357" max="15357" width="0.28515625" customWidth="1"/>
    <col min="15358" max="15358" width="1.28515625" customWidth="1"/>
    <col min="15359" max="15361" width="18.42578125" bestFit="1" customWidth="1"/>
    <col min="15362" max="15362" width="9.28515625" customWidth="1"/>
    <col min="15611" max="15611" width="2" customWidth="1"/>
    <col min="15612" max="15612" width="35.28515625" customWidth="1"/>
    <col min="15613" max="15613" width="0.28515625" customWidth="1"/>
    <col min="15614" max="15614" width="1.28515625" customWidth="1"/>
    <col min="15615" max="15617" width="18.42578125" bestFit="1" customWidth="1"/>
    <col min="15618" max="15618" width="9.28515625" customWidth="1"/>
    <col min="15867" max="15867" width="2" customWidth="1"/>
    <col min="15868" max="15868" width="35.28515625" customWidth="1"/>
    <col min="15869" max="15869" width="0.28515625" customWidth="1"/>
    <col min="15870" max="15870" width="1.28515625" customWidth="1"/>
    <col min="15871" max="15873" width="18.42578125" bestFit="1" customWidth="1"/>
    <col min="15874" max="15874" width="9.28515625" customWidth="1"/>
    <col min="16123" max="16123" width="2" customWidth="1"/>
    <col min="16124" max="16124" width="35.28515625" customWidth="1"/>
    <col min="16125" max="16125" width="0.28515625" customWidth="1"/>
    <col min="16126" max="16126" width="1.28515625" customWidth="1"/>
    <col min="16127" max="16129" width="18.42578125" bestFit="1" customWidth="1"/>
    <col min="16130" max="16130" width="9.28515625" customWidth="1"/>
  </cols>
  <sheetData>
    <row r="1" spans="1:11" ht="11.1" customHeight="1"/>
    <row r="2" spans="1:11" ht="12.6" customHeight="1">
      <c r="B2" s="103" t="s">
        <v>0</v>
      </c>
      <c r="C2" s="103"/>
      <c r="D2" s="103"/>
      <c r="E2" s="103"/>
      <c r="F2" s="103"/>
      <c r="G2" s="1"/>
      <c r="I2" s="1"/>
      <c r="J2" s="30"/>
      <c r="K2" s="30"/>
    </row>
    <row r="3" spans="1:11" ht="4.7" customHeight="1"/>
    <row r="4" spans="1:11" ht="12.6" customHeight="1">
      <c r="B4" s="103" t="s">
        <v>1</v>
      </c>
      <c r="C4" s="103"/>
      <c r="D4" s="103"/>
      <c r="E4" s="103"/>
      <c r="F4" s="103"/>
      <c r="G4" s="1"/>
      <c r="I4" s="1"/>
      <c r="J4" s="30"/>
      <c r="K4" s="30"/>
    </row>
    <row r="5" spans="1:11" ht="8.85" customHeight="1"/>
    <row r="6" spans="1:11" ht="12.6" customHeight="1">
      <c r="B6" s="103"/>
      <c r="C6" s="103"/>
      <c r="D6" s="103"/>
      <c r="E6" s="103"/>
      <c r="F6" s="103"/>
      <c r="G6" s="1"/>
      <c r="I6" s="1"/>
      <c r="J6" s="30"/>
      <c r="K6" s="30"/>
    </row>
    <row r="7" spans="1:11" ht="17.25" customHeight="1">
      <c r="B7" s="34" t="s">
        <v>2</v>
      </c>
      <c r="E7" s="2">
        <v>2018</v>
      </c>
      <c r="F7" s="2"/>
      <c r="G7" s="2"/>
      <c r="H7" s="2"/>
      <c r="I7" s="2"/>
      <c r="J7" s="2"/>
      <c r="K7" s="2"/>
    </row>
    <row r="8" spans="1:11" s="41" customFormat="1" ht="31.5" customHeight="1">
      <c r="A8" s="104" t="s">
        <v>3</v>
      </c>
      <c r="B8" s="104"/>
      <c r="C8" s="104"/>
      <c r="E8" s="31" t="s">
        <v>4</v>
      </c>
      <c r="F8" s="31" t="s">
        <v>5</v>
      </c>
      <c r="G8" s="31" t="s">
        <v>4</v>
      </c>
      <c r="H8" s="31" t="s">
        <v>6</v>
      </c>
      <c r="I8" s="31" t="s">
        <v>90</v>
      </c>
      <c r="J8" s="31" t="s">
        <v>89</v>
      </c>
      <c r="K8" s="31" t="s">
        <v>91</v>
      </c>
    </row>
    <row r="9" spans="1:11" ht="13.35" customHeight="1">
      <c r="A9" s="105" t="s">
        <v>7</v>
      </c>
      <c r="B9" s="105"/>
      <c r="C9" s="105"/>
      <c r="D9" s="4"/>
      <c r="E9" s="5">
        <f>+E10+E15+E13+E17</f>
        <v>629000</v>
      </c>
      <c r="F9" s="6">
        <f>+F10+F15+F13+F17+F19</f>
        <v>-43830</v>
      </c>
      <c r="G9" s="5">
        <f>+E9+F9</f>
        <v>585170</v>
      </c>
      <c r="H9" s="6">
        <f>+H10+H15+H13+H17+H19</f>
        <v>2051008.52</v>
      </c>
      <c r="I9" s="5">
        <f>+G9+H9</f>
        <v>2636178.52</v>
      </c>
      <c r="J9" s="5">
        <f>+J10+J15+J13+J17+J19</f>
        <v>0</v>
      </c>
      <c r="K9" s="5">
        <f>+I9+J9</f>
        <v>2636178.52</v>
      </c>
    </row>
    <row r="10" spans="1:11" ht="13.35" customHeight="1">
      <c r="A10" s="102" t="s">
        <v>8</v>
      </c>
      <c r="B10" s="102"/>
      <c r="C10" s="102"/>
      <c r="D10" s="7"/>
      <c r="E10" s="8">
        <f>+E11+E12</f>
        <v>30000</v>
      </c>
      <c r="F10" s="8">
        <f>+F11+F12</f>
        <v>0</v>
      </c>
      <c r="G10" s="8">
        <f t="shared" ref="G10:I24" si="0">+E10+F10</f>
        <v>30000</v>
      </c>
      <c r="H10" s="8">
        <f>+H11+H12</f>
        <v>367554</v>
      </c>
      <c r="I10" s="8">
        <f t="shared" si="0"/>
        <v>397554</v>
      </c>
      <c r="J10" s="8">
        <f>+J11+J12</f>
        <v>0</v>
      </c>
      <c r="K10" s="8">
        <f t="shared" ref="K10:K22" si="1">+I10+J10</f>
        <v>397554</v>
      </c>
    </row>
    <row r="11" spans="1:11" ht="13.35" customHeight="1">
      <c r="A11" s="106" t="s">
        <v>9</v>
      </c>
      <c r="B11" s="106"/>
      <c r="C11" s="106"/>
      <c r="E11" s="9">
        <v>10000</v>
      </c>
      <c r="F11" s="9"/>
      <c r="G11" s="9">
        <f t="shared" si="0"/>
        <v>10000</v>
      </c>
      <c r="H11" s="15">
        <v>367554</v>
      </c>
      <c r="I11" s="9">
        <f t="shared" si="0"/>
        <v>377554</v>
      </c>
      <c r="J11" s="9">
        <v>0</v>
      </c>
      <c r="K11" s="9">
        <f>+I11+J11</f>
        <v>377554</v>
      </c>
    </row>
    <row r="12" spans="1:11" ht="13.35" customHeight="1">
      <c r="A12" s="106" t="s">
        <v>10</v>
      </c>
      <c r="B12" s="106"/>
      <c r="C12" s="106"/>
      <c r="E12" s="9">
        <v>20000</v>
      </c>
      <c r="F12" s="9"/>
      <c r="G12" s="9">
        <f t="shared" si="0"/>
        <v>20000</v>
      </c>
      <c r="H12" s="15">
        <v>0</v>
      </c>
      <c r="I12" s="9">
        <f t="shared" si="0"/>
        <v>20000</v>
      </c>
      <c r="J12" s="9">
        <v>0</v>
      </c>
      <c r="K12" s="9">
        <f t="shared" si="1"/>
        <v>20000</v>
      </c>
    </row>
    <row r="13" spans="1:11" ht="13.35" customHeight="1">
      <c r="A13" s="102" t="s">
        <v>11</v>
      </c>
      <c r="B13" s="102"/>
      <c r="C13" s="102"/>
      <c r="D13" s="7"/>
      <c r="E13" s="8">
        <f>+E14</f>
        <v>0</v>
      </c>
      <c r="F13" s="8">
        <f t="shared" ref="F13:J13" si="2">+F14</f>
        <v>0</v>
      </c>
      <c r="G13" s="8">
        <f t="shared" si="2"/>
        <v>0</v>
      </c>
      <c r="H13" s="8">
        <f t="shared" si="2"/>
        <v>11200</v>
      </c>
      <c r="I13" s="8">
        <f t="shared" si="0"/>
        <v>11200</v>
      </c>
      <c r="J13" s="8">
        <f t="shared" si="2"/>
        <v>0</v>
      </c>
      <c r="K13" s="8">
        <f t="shared" si="1"/>
        <v>11200</v>
      </c>
    </row>
    <row r="14" spans="1:11" ht="13.35" customHeight="1">
      <c r="A14" s="106" t="s">
        <v>9</v>
      </c>
      <c r="B14" s="106"/>
      <c r="C14" s="106"/>
      <c r="E14" s="9">
        <v>0</v>
      </c>
      <c r="F14" s="9"/>
      <c r="G14" s="9">
        <f t="shared" ref="G14" si="3">+E14+F14</f>
        <v>0</v>
      </c>
      <c r="H14" s="15">
        <v>11200</v>
      </c>
      <c r="I14" s="9">
        <f t="shared" si="0"/>
        <v>11200</v>
      </c>
      <c r="J14" s="9">
        <v>0</v>
      </c>
      <c r="K14" s="9">
        <f>+I14+J14</f>
        <v>11200</v>
      </c>
    </row>
    <row r="15" spans="1:11" ht="13.35" customHeight="1">
      <c r="A15" s="102" t="s">
        <v>12</v>
      </c>
      <c r="B15" s="102"/>
      <c r="C15" s="102"/>
      <c r="D15" s="7"/>
      <c r="E15" s="8">
        <f>+E16+0</f>
        <v>0</v>
      </c>
      <c r="F15" s="8">
        <f>+F16+0</f>
        <v>0</v>
      </c>
      <c r="G15" s="8">
        <f t="shared" si="0"/>
        <v>0</v>
      </c>
      <c r="H15" s="8">
        <f>+H16+0</f>
        <v>6520</v>
      </c>
      <c r="I15" s="8">
        <f t="shared" si="0"/>
        <v>6520</v>
      </c>
      <c r="J15" s="8">
        <f>+J16+0</f>
        <v>0</v>
      </c>
      <c r="K15" s="8">
        <f t="shared" si="1"/>
        <v>6520</v>
      </c>
    </row>
    <row r="16" spans="1:11" ht="13.35" customHeight="1">
      <c r="A16" s="107" t="s">
        <v>12</v>
      </c>
      <c r="B16" s="107"/>
      <c r="C16" s="10"/>
      <c r="E16" s="9">
        <v>0</v>
      </c>
      <c r="F16" s="11">
        <v>0</v>
      </c>
      <c r="G16" s="9">
        <f t="shared" si="0"/>
        <v>0</v>
      </c>
      <c r="H16" s="42">
        <v>6520</v>
      </c>
      <c r="I16" s="9">
        <f t="shared" si="0"/>
        <v>6520</v>
      </c>
      <c r="J16" s="9">
        <v>0</v>
      </c>
      <c r="K16" s="9">
        <f t="shared" si="1"/>
        <v>6520</v>
      </c>
    </row>
    <row r="17" spans="1:11" ht="13.35" customHeight="1">
      <c r="A17" s="102" t="s">
        <v>13</v>
      </c>
      <c r="B17" s="102"/>
      <c r="C17" s="102"/>
      <c r="D17" s="7"/>
      <c r="E17" s="8">
        <f>+E18+0</f>
        <v>599000</v>
      </c>
      <c r="F17" s="8">
        <f>+F18+0</f>
        <v>-43830</v>
      </c>
      <c r="G17" s="8">
        <f t="shared" si="0"/>
        <v>555170</v>
      </c>
      <c r="H17" s="8">
        <f>+H18+0</f>
        <v>1400000</v>
      </c>
      <c r="I17" s="8">
        <f t="shared" si="0"/>
        <v>1955170</v>
      </c>
      <c r="J17" s="8">
        <f>+J18+0</f>
        <v>0</v>
      </c>
      <c r="K17" s="8">
        <f t="shared" si="1"/>
        <v>1955170</v>
      </c>
    </row>
    <row r="18" spans="1:11" ht="13.35" customHeight="1">
      <c r="A18" s="107" t="s">
        <v>13</v>
      </c>
      <c r="B18" s="107"/>
      <c r="C18" s="10"/>
      <c r="E18" s="9">
        <f>563000+36000</f>
        <v>599000</v>
      </c>
      <c r="F18" s="11">
        <v>-43830</v>
      </c>
      <c r="G18" s="9">
        <f t="shared" si="0"/>
        <v>555170</v>
      </c>
      <c r="H18" s="11">
        <v>1400000</v>
      </c>
      <c r="I18" s="9">
        <f t="shared" si="0"/>
        <v>1955170</v>
      </c>
      <c r="J18" s="9">
        <v>0</v>
      </c>
      <c r="K18" s="9">
        <f t="shared" si="1"/>
        <v>1955170</v>
      </c>
    </row>
    <row r="19" spans="1:11" ht="13.35" customHeight="1">
      <c r="A19" s="102" t="s">
        <v>14</v>
      </c>
      <c r="B19" s="102"/>
      <c r="C19" s="102"/>
      <c r="D19" s="7"/>
      <c r="E19" s="8">
        <f>+E20+0</f>
        <v>0</v>
      </c>
      <c r="F19" s="8">
        <f>+F20+0</f>
        <v>0</v>
      </c>
      <c r="G19" s="8">
        <f t="shared" si="0"/>
        <v>0</v>
      </c>
      <c r="H19" s="8">
        <f>+H20+0</f>
        <v>265734.52</v>
      </c>
      <c r="I19" s="8">
        <f t="shared" si="0"/>
        <v>265734.52</v>
      </c>
      <c r="J19" s="8">
        <f>+J20+0</f>
        <v>0</v>
      </c>
      <c r="K19" s="8">
        <f t="shared" si="1"/>
        <v>265734.52</v>
      </c>
    </row>
    <row r="20" spans="1:11" ht="13.35" customHeight="1">
      <c r="A20" s="107" t="s">
        <v>14</v>
      </c>
      <c r="B20" s="107"/>
      <c r="C20" s="10"/>
      <c r="E20" s="9">
        <v>0</v>
      </c>
      <c r="F20" s="11">
        <v>0</v>
      </c>
      <c r="G20" s="9">
        <v>0</v>
      </c>
      <c r="H20" s="42">
        <v>265734.52</v>
      </c>
      <c r="I20" s="9">
        <f t="shared" si="0"/>
        <v>265734.52</v>
      </c>
      <c r="J20" s="9">
        <v>0</v>
      </c>
      <c r="K20" s="9">
        <f t="shared" si="1"/>
        <v>265734.52</v>
      </c>
    </row>
    <row r="21" spans="1:11" ht="13.35" customHeight="1">
      <c r="A21" s="105" t="s">
        <v>15</v>
      </c>
      <c r="B21" s="105"/>
      <c r="C21" s="105"/>
      <c r="D21" s="4"/>
      <c r="E21" s="5">
        <f>+E22+E27+E30</f>
        <v>5985319</v>
      </c>
      <c r="F21" s="6">
        <f>+F22+F27+F30</f>
        <v>0</v>
      </c>
      <c r="G21" s="5">
        <f t="shared" si="0"/>
        <v>5985319</v>
      </c>
      <c r="H21" s="6">
        <f>+H22+H27+H30+H25</f>
        <v>694000</v>
      </c>
      <c r="I21" s="5">
        <f t="shared" si="0"/>
        <v>6679319</v>
      </c>
      <c r="J21" s="5">
        <f>+J22+J27+J30+J25</f>
        <v>-450000</v>
      </c>
      <c r="K21" s="5">
        <f t="shared" si="1"/>
        <v>6229319</v>
      </c>
    </row>
    <row r="22" spans="1:11" ht="13.35" customHeight="1">
      <c r="A22" s="102" t="s">
        <v>16</v>
      </c>
      <c r="B22" s="102"/>
      <c r="C22" s="102"/>
      <c r="D22" s="7"/>
      <c r="E22" s="8">
        <f>+E23+E24</f>
        <v>4500000</v>
      </c>
      <c r="F22" s="8">
        <f>+F23+F24</f>
        <v>0</v>
      </c>
      <c r="G22" s="8">
        <f t="shared" si="0"/>
        <v>4500000</v>
      </c>
      <c r="H22" s="8">
        <f>+H23+H24</f>
        <v>0</v>
      </c>
      <c r="I22" s="8">
        <f t="shared" si="0"/>
        <v>4500000</v>
      </c>
      <c r="J22" s="8">
        <f>+J23+J24</f>
        <v>0</v>
      </c>
      <c r="K22" s="8">
        <f t="shared" si="1"/>
        <v>4500000</v>
      </c>
    </row>
    <row r="23" spans="1:11" s="12" customFormat="1" ht="13.35" customHeight="1">
      <c r="A23" s="106" t="s">
        <v>17</v>
      </c>
      <c r="B23" s="106"/>
      <c r="C23" s="106"/>
      <c r="D23"/>
      <c r="E23" s="9">
        <v>4500000</v>
      </c>
      <c r="F23" s="9"/>
      <c r="G23" s="9">
        <f t="shared" si="0"/>
        <v>4500000</v>
      </c>
      <c r="H23" s="9"/>
      <c r="I23" s="9">
        <f t="shared" si="0"/>
        <v>4500000</v>
      </c>
      <c r="J23" s="9">
        <v>0</v>
      </c>
      <c r="K23" s="9">
        <f>+I23+J23</f>
        <v>4500000</v>
      </c>
    </row>
    <row r="24" spans="1:11" s="12" customFormat="1" ht="13.35" customHeight="1">
      <c r="A24" s="106" t="s">
        <v>18</v>
      </c>
      <c r="B24" s="106"/>
      <c r="C24" s="106"/>
      <c r="D24"/>
      <c r="E24" s="9">
        <v>0</v>
      </c>
      <c r="F24" s="9"/>
      <c r="G24" s="9">
        <f t="shared" si="0"/>
        <v>0</v>
      </c>
      <c r="H24" s="9"/>
      <c r="I24" s="9">
        <f t="shared" si="0"/>
        <v>0</v>
      </c>
      <c r="J24" s="9">
        <v>0</v>
      </c>
      <c r="K24" s="9">
        <f>+I24+J24</f>
        <v>0</v>
      </c>
    </row>
    <row r="25" spans="1:11" ht="13.35" customHeight="1">
      <c r="A25" s="102" t="s">
        <v>19</v>
      </c>
      <c r="B25" s="102"/>
      <c r="C25" s="102"/>
      <c r="D25" s="7"/>
      <c r="E25" s="8">
        <f>+E26</f>
        <v>0</v>
      </c>
      <c r="F25" s="8">
        <f t="shared" ref="F25:K25" si="4">+F26</f>
        <v>0</v>
      </c>
      <c r="G25" s="8">
        <f t="shared" si="4"/>
        <v>0</v>
      </c>
      <c r="H25" s="8">
        <f t="shared" si="4"/>
        <v>244000</v>
      </c>
      <c r="I25" s="8">
        <f t="shared" si="4"/>
        <v>244000</v>
      </c>
      <c r="J25" s="8">
        <f t="shared" si="4"/>
        <v>0</v>
      </c>
      <c r="K25" s="8">
        <f t="shared" si="4"/>
        <v>244000</v>
      </c>
    </row>
    <row r="26" spans="1:11" s="12" customFormat="1" ht="13.35" customHeight="1">
      <c r="A26" s="106" t="s">
        <v>20</v>
      </c>
      <c r="B26" s="106"/>
      <c r="C26" s="106"/>
      <c r="D26"/>
      <c r="E26" s="9">
        <v>0</v>
      </c>
      <c r="F26" s="9"/>
      <c r="G26" s="9">
        <f t="shared" ref="G26:I41" si="5">+E26+F26</f>
        <v>0</v>
      </c>
      <c r="H26" s="9">
        <v>244000</v>
      </c>
      <c r="I26" s="9">
        <f t="shared" si="5"/>
        <v>244000</v>
      </c>
      <c r="J26" s="9">
        <v>0</v>
      </c>
      <c r="K26" s="9">
        <f>+I26+J26</f>
        <v>244000</v>
      </c>
    </row>
    <row r="27" spans="1:11" ht="13.35" customHeight="1">
      <c r="A27" s="102" t="s">
        <v>21</v>
      </c>
      <c r="B27" s="102"/>
      <c r="C27" s="102"/>
      <c r="D27" s="7"/>
      <c r="E27" s="8">
        <f>+E28+E29</f>
        <v>885319</v>
      </c>
      <c r="F27" s="8">
        <f>+F28+F29</f>
        <v>0</v>
      </c>
      <c r="G27" s="8">
        <f t="shared" si="5"/>
        <v>885319</v>
      </c>
      <c r="H27" s="8">
        <f>+H28+H29</f>
        <v>0</v>
      </c>
      <c r="I27" s="8">
        <f t="shared" si="5"/>
        <v>885319</v>
      </c>
      <c r="J27" s="8">
        <f>+J28+J29</f>
        <v>0</v>
      </c>
      <c r="K27" s="8">
        <f t="shared" ref="K27" si="6">+I27+J27</f>
        <v>885319</v>
      </c>
    </row>
    <row r="28" spans="1:11" s="12" customFormat="1" ht="13.35" customHeight="1">
      <c r="A28" s="106" t="s">
        <v>22</v>
      </c>
      <c r="B28" s="106"/>
      <c r="C28" s="106"/>
      <c r="D28"/>
      <c r="E28" s="9">
        <f>360000+5319+20000</f>
        <v>385319</v>
      </c>
      <c r="F28" s="9"/>
      <c r="G28" s="9">
        <f t="shared" si="5"/>
        <v>385319</v>
      </c>
      <c r="H28" s="9"/>
      <c r="I28" s="9">
        <f t="shared" si="5"/>
        <v>385319</v>
      </c>
      <c r="J28" s="9">
        <v>0</v>
      </c>
      <c r="K28" s="9">
        <f>+I28+J28</f>
        <v>385319</v>
      </c>
    </row>
    <row r="29" spans="1:11" s="12" customFormat="1" ht="13.35" customHeight="1">
      <c r="A29" s="106" t="s">
        <v>23</v>
      </c>
      <c r="B29" s="106"/>
      <c r="C29" s="106"/>
      <c r="D29"/>
      <c r="E29" s="9">
        <v>500000</v>
      </c>
      <c r="F29" s="9"/>
      <c r="G29" s="9">
        <f t="shared" si="5"/>
        <v>500000</v>
      </c>
      <c r="H29" s="9"/>
      <c r="I29" s="9">
        <f t="shared" si="5"/>
        <v>500000</v>
      </c>
      <c r="J29" s="9">
        <v>0</v>
      </c>
      <c r="K29" s="9">
        <f>+I29+J29</f>
        <v>500000</v>
      </c>
    </row>
    <row r="30" spans="1:11" ht="13.35" customHeight="1">
      <c r="A30" s="102" t="s">
        <v>24</v>
      </c>
      <c r="B30" s="102"/>
      <c r="C30" s="102"/>
      <c r="D30" s="7"/>
      <c r="E30" s="8">
        <f>+E31+E32+E33</f>
        <v>600000</v>
      </c>
      <c r="F30" s="8">
        <f t="shared" ref="F30:I30" si="7">+F31+F32+F33</f>
        <v>0</v>
      </c>
      <c r="G30" s="8">
        <f t="shared" si="7"/>
        <v>600000</v>
      </c>
      <c r="H30" s="8">
        <f>+H31+H32+H33</f>
        <v>450000</v>
      </c>
      <c r="I30" s="8">
        <f t="shared" si="7"/>
        <v>1050000</v>
      </c>
      <c r="J30" s="8">
        <f>+J31+J32+J33</f>
        <v>-450000</v>
      </c>
      <c r="K30" s="8">
        <f t="shared" ref="K30" si="8">+K31+K32+K33</f>
        <v>600000</v>
      </c>
    </row>
    <row r="31" spans="1:11" s="12" customFormat="1" ht="13.35" customHeight="1">
      <c r="A31" s="106" t="s">
        <v>24</v>
      </c>
      <c r="B31" s="106"/>
      <c r="C31" s="106"/>
      <c r="D31"/>
      <c r="E31" s="9">
        <v>250000</v>
      </c>
      <c r="F31" s="9"/>
      <c r="G31" s="9">
        <f t="shared" si="5"/>
        <v>250000</v>
      </c>
      <c r="H31" s="9">
        <v>0</v>
      </c>
      <c r="I31" s="9">
        <f t="shared" si="5"/>
        <v>250000</v>
      </c>
      <c r="J31" s="9">
        <v>0</v>
      </c>
      <c r="K31" s="9">
        <f t="shared" ref="K31:K65" si="9">+I31+J31</f>
        <v>250000</v>
      </c>
    </row>
    <row r="32" spans="1:11" s="12" customFormat="1" ht="13.35" customHeight="1">
      <c r="A32" s="106" t="s">
        <v>25</v>
      </c>
      <c r="B32" s="106"/>
      <c r="C32" s="106"/>
      <c r="D32"/>
      <c r="E32" s="9">
        <v>350000</v>
      </c>
      <c r="F32" s="9"/>
      <c r="G32" s="9">
        <f t="shared" si="5"/>
        <v>350000</v>
      </c>
      <c r="H32" s="9">
        <v>0</v>
      </c>
      <c r="I32" s="9">
        <f t="shared" si="5"/>
        <v>350000</v>
      </c>
      <c r="J32" s="9">
        <v>0</v>
      </c>
      <c r="K32" s="9">
        <f t="shared" si="9"/>
        <v>350000</v>
      </c>
    </row>
    <row r="33" spans="1:11" s="12" customFormat="1" ht="13.35" customHeight="1">
      <c r="A33" s="32" t="s">
        <v>92</v>
      </c>
      <c r="B33" s="35" t="s">
        <v>26</v>
      </c>
      <c r="C33" s="10"/>
      <c r="D33"/>
      <c r="E33" s="9">
        <v>0</v>
      </c>
      <c r="F33" s="13">
        <v>0</v>
      </c>
      <c r="G33" s="9">
        <f>+E33+F33</f>
        <v>0</v>
      </c>
      <c r="H33" s="13">
        <v>450000</v>
      </c>
      <c r="I33" s="9">
        <f t="shared" si="5"/>
        <v>450000</v>
      </c>
      <c r="J33" s="9">
        <v>-450000</v>
      </c>
      <c r="K33" s="9">
        <f t="shared" si="9"/>
        <v>0</v>
      </c>
    </row>
    <row r="34" spans="1:11" ht="13.35" customHeight="1">
      <c r="A34" s="105" t="s">
        <v>27</v>
      </c>
      <c r="B34" s="105"/>
      <c r="C34" s="105"/>
      <c r="D34" s="4"/>
      <c r="E34" s="5">
        <f>+E35+E41+E43+E45</f>
        <v>302500</v>
      </c>
      <c r="F34" s="6">
        <f>+F35+F41+F43+F45</f>
        <v>0</v>
      </c>
      <c r="G34" s="5">
        <f t="shared" si="5"/>
        <v>302500</v>
      </c>
      <c r="H34" s="6">
        <f>+H35+H41+H43+H45</f>
        <v>278802.2</v>
      </c>
      <c r="I34" s="5">
        <f t="shared" si="5"/>
        <v>581302.19999999995</v>
      </c>
      <c r="J34" s="5">
        <f>+J35+J41+J43+J45</f>
        <v>0</v>
      </c>
      <c r="K34" s="5">
        <f t="shared" si="9"/>
        <v>581302.19999999995</v>
      </c>
    </row>
    <row r="35" spans="1:11" ht="13.35" customHeight="1">
      <c r="A35" s="102" t="s">
        <v>28</v>
      </c>
      <c r="B35" s="102"/>
      <c r="C35" s="102"/>
      <c r="D35" s="7"/>
      <c r="E35" s="8">
        <f>+E36+E37+E38+E39+E40</f>
        <v>100900</v>
      </c>
      <c r="F35" s="8">
        <f>+F36+F37+F38+F39+F40</f>
        <v>0</v>
      </c>
      <c r="G35" s="8">
        <f t="shared" si="5"/>
        <v>100900</v>
      </c>
      <c r="H35" s="8">
        <f>+H36+H37+H38+H39+H40</f>
        <v>179929.1</v>
      </c>
      <c r="I35" s="8">
        <f t="shared" si="5"/>
        <v>280829.09999999998</v>
      </c>
      <c r="J35" s="8">
        <f>+J36+J37+J38+J39+J40</f>
        <v>0</v>
      </c>
      <c r="K35" s="8">
        <f t="shared" si="9"/>
        <v>280829.09999999998</v>
      </c>
    </row>
    <row r="36" spans="1:11" s="12" customFormat="1" ht="13.35" customHeight="1">
      <c r="A36" s="106" t="s">
        <v>29</v>
      </c>
      <c r="B36" s="106"/>
      <c r="C36" s="106"/>
      <c r="D36"/>
      <c r="E36" s="9">
        <v>42000</v>
      </c>
      <c r="F36" s="9"/>
      <c r="G36" s="9">
        <f t="shared" si="5"/>
        <v>42000</v>
      </c>
      <c r="H36" s="9">
        <v>179929.1</v>
      </c>
      <c r="I36" s="9">
        <f t="shared" si="5"/>
        <v>221929.1</v>
      </c>
      <c r="J36" s="9">
        <v>0</v>
      </c>
      <c r="K36" s="9">
        <f t="shared" si="9"/>
        <v>221929.1</v>
      </c>
    </row>
    <row r="37" spans="1:11" s="12" customFormat="1" ht="13.35" customHeight="1">
      <c r="A37" s="106" t="s">
        <v>30</v>
      </c>
      <c r="B37" s="106"/>
      <c r="C37" s="106"/>
      <c r="D37"/>
      <c r="E37" s="9">
        <v>15100</v>
      </c>
      <c r="F37" s="9"/>
      <c r="G37" s="9">
        <f t="shared" si="5"/>
        <v>15100</v>
      </c>
      <c r="H37" s="9"/>
      <c r="I37" s="9">
        <f t="shared" si="5"/>
        <v>15100</v>
      </c>
      <c r="J37" s="9">
        <v>0</v>
      </c>
      <c r="K37" s="9">
        <f t="shared" si="9"/>
        <v>15100</v>
      </c>
    </row>
    <row r="38" spans="1:11" s="12" customFormat="1" ht="13.35" customHeight="1">
      <c r="A38" s="106" t="s">
        <v>31</v>
      </c>
      <c r="B38" s="106"/>
      <c r="C38" s="106"/>
      <c r="D38"/>
      <c r="E38" s="9">
        <v>20400</v>
      </c>
      <c r="F38" s="9"/>
      <c r="G38" s="9">
        <f t="shared" si="5"/>
        <v>20400</v>
      </c>
      <c r="H38" s="9"/>
      <c r="I38" s="9">
        <f t="shared" si="5"/>
        <v>20400</v>
      </c>
      <c r="J38" s="9"/>
      <c r="K38" s="9">
        <f t="shared" si="9"/>
        <v>20400</v>
      </c>
    </row>
    <row r="39" spans="1:11" s="12" customFormat="1" ht="13.35" customHeight="1">
      <c r="A39" s="106" t="s">
        <v>32</v>
      </c>
      <c r="B39" s="106"/>
      <c r="C39" s="106"/>
      <c r="D39"/>
      <c r="E39" s="9">
        <v>20400</v>
      </c>
      <c r="F39" s="9"/>
      <c r="G39" s="9">
        <f t="shared" si="5"/>
        <v>20400</v>
      </c>
      <c r="H39" s="9"/>
      <c r="I39" s="9">
        <f t="shared" si="5"/>
        <v>20400</v>
      </c>
      <c r="J39" s="9">
        <v>0</v>
      </c>
      <c r="K39" s="9">
        <f t="shared" si="9"/>
        <v>20400</v>
      </c>
    </row>
    <row r="40" spans="1:11" s="12" customFormat="1" ht="13.35" customHeight="1">
      <c r="A40" s="106" t="s">
        <v>33</v>
      </c>
      <c r="B40" s="106"/>
      <c r="C40" s="106"/>
      <c r="D40"/>
      <c r="E40" s="9">
        <v>3000</v>
      </c>
      <c r="F40" s="9"/>
      <c r="G40" s="9">
        <f t="shared" si="5"/>
        <v>3000</v>
      </c>
      <c r="H40" s="9"/>
      <c r="I40" s="9">
        <f t="shared" si="5"/>
        <v>3000</v>
      </c>
      <c r="J40" s="9">
        <v>0</v>
      </c>
      <c r="K40" s="9">
        <f t="shared" si="9"/>
        <v>3000</v>
      </c>
    </row>
    <row r="41" spans="1:11" ht="13.35" customHeight="1">
      <c r="A41" s="102" t="s">
        <v>34</v>
      </c>
      <c r="B41" s="102"/>
      <c r="C41" s="102"/>
      <c r="D41" s="7"/>
      <c r="E41" s="8">
        <f>+E42+0</f>
        <v>10200</v>
      </c>
      <c r="F41" s="8">
        <f>+F42+0</f>
        <v>0</v>
      </c>
      <c r="G41" s="8">
        <f t="shared" si="5"/>
        <v>10200</v>
      </c>
      <c r="H41" s="8">
        <f>+H42+0</f>
        <v>0</v>
      </c>
      <c r="I41" s="8">
        <f t="shared" si="5"/>
        <v>10200</v>
      </c>
      <c r="J41" s="8">
        <f>+J42+0</f>
        <v>0</v>
      </c>
      <c r="K41" s="8">
        <f t="shared" si="9"/>
        <v>10200</v>
      </c>
    </row>
    <row r="42" spans="1:11" ht="13.35" customHeight="1">
      <c r="A42" s="106" t="s">
        <v>35</v>
      </c>
      <c r="B42" s="106"/>
      <c r="C42" s="106"/>
      <c r="E42" s="9">
        <v>10200</v>
      </c>
      <c r="F42" s="9"/>
      <c r="G42" s="9">
        <f t="shared" ref="G42:I57" si="10">+E42+F42</f>
        <v>10200</v>
      </c>
      <c r="H42" s="9"/>
      <c r="I42" s="9">
        <f t="shared" si="10"/>
        <v>10200</v>
      </c>
      <c r="J42" s="9">
        <v>0</v>
      </c>
      <c r="K42" s="9">
        <f t="shared" si="9"/>
        <v>10200</v>
      </c>
    </row>
    <row r="43" spans="1:11" ht="13.35" customHeight="1">
      <c r="A43" s="102" t="s">
        <v>36</v>
      </c>
      <c r="B43" s="102"/>
      <c r="C43" s="102"/>
      <c r="D43" s="7"/>
      <c r="E43" s="8">
        <f>+E44+0</f>
        <v>150000</v>
      </c>
      <c r="F43" s="8">
        <f>+F44+0</f>
        <v>0</v>
      </c>
      <c r="G43" s="8">
        <f t="shared" si="10"/>
        <v>150000</v>
      </c>
      <c r="H43" s="8">
        <f>+H44+0</f>
        <v>0</v>
      </c>
      <c r="I43" s="8">
        <f t="shared" si="10"/>
        <v>150000</v>
      </c>
      <c r="J43" s="8">
        <f>+J44+0</f>
        <v>0</v>
      </c>
      <c r="K43" s="8">
        <f t="shared" si="9"/>
        <v>150000</v>
      </c>
    </row>
    <row r="44" spans="1:11" s="14" customFormat="1" ht="13.35" customHeight="1">
      <c r="A44" s="108" t="s">
        <v>36</v>
      </c>
      <c r="B44" s="108"/>
      <c r="C44" s="108"/>
      <c r="E44" s="15">
        <v>150000</v>
      </c>
      <c r="F44" s="15"/>
      <c r="G44" s="15">
        <f t="shared" si="10"/>
        <v>150000</v>
      </c>
      <c r="H44" s="15"/>
      <c r="I44" s="15">
        <f t="shared" si="10"/>
        <v>150000</v>
      </c>
      <c r="J44" s="15">
        <v>0</v>
      </c>
      <c r="K44" s="15">
        <f t="shared" si="9"/>
        <v>150000</v>
      </c>
    </row>
    <row r="45" spans="1:11" ht="13.35" customHeight="1">
      <c r="A45" s="102" t="s">
        <v>37</v>
      </c>
      <c r="B45" s="102"/>
      <c r="C45" s="102"/>
      <c r="D45" s="7"/>
      <c r="E45" s="8">
        <f>+E46+E47</f>
        <v>41400</v>
      </c>
      <c r="F45" s="8">
        <f>+F46+F47</f>
        <v>0</v>
      </c>
      <c r="G45" s="8">
        <f t="shared" si="10"/>
        <v>41400</v>
      </c>
      <c r="H45" s="8">
        <f>+H46+H47</f>
        <v>98873.1</v>
      </c>
      <c r="I45" s="8">
        <f t="shared" si="10"/>
        <v>140273.1</v>
      </c>
      <c r="J45" s="8">
        <f>+J46+J47</f>
        <v>0</v>
      </c>
      <c r="K45" s="8">
        <f t="shared" si="9"/>
        <v>140273.1</v>
      </c>
    </row>
    <row r="46" spans="1:11" ht="13.35" customHeight="1">
      <c r="A46" s="106" t="s">
        <v>38</v>
      </c>
      <c r="B46" s="106"/>
      <c r="C46" s="106"/>
      <c r="E46" s="9">
        <v>2500</v>
      </c>
      <c r="F46" s="9"/>
      <c r="G46" s="9">
        <f t="shared" si="10"/>
        <v>2500</v>
      </c>
      <c r="H46" s="9">
        <v>98873.1</v>
      </c>
      <c r="I46" s="9">
        <f t="shared" si="10"/>
        <v>101373.1</v>
      </c>
      <c r="J46" s="9">
        <v>0</v>
      </c>
      <c r="K46" s="9">
        <f t="shared" si="9"/>
        <v>101373.1</v>
      </c>
    </row>
    <row r="47" spans="1:11" ht="13.35" customHeight="1">
      <c r="A47" s="106" t="s">
        <v>39</v>
      </c>
      <c r="B47" s="106"/>
      <c r="C47" s="106"/>
      <c r="E47" s="9">
        <v>38900</v>
      </c>
      <c r="F47" s="9"/>
      <c r="G47" s="9">
        <f t="shared" si="10"/>
        <v>38900</v>
      </c>
      <c r="H47" s="9"/>
      <c r="I47" s="9">
        <f t="shared" si="10"/>
        <v>38900</v>
      </c>
      <c r="J47" s="9">
        <v>0</v>
      </c>
      <c r="K47" s="9">
        <f t="shared" si="9"/>
        <v>38900</v>
      </c>
    </row>
    <row r="48" spans="1:11" ht="13.35" customHeight="1">
      <c r="A48" s="105" t="s">
        <v>40</v>
      </c>
      <c r="B48" s="105"/>
      <c r="C48" s="105"/>
      <c r="D48" s="4"/>
      <c r="E48" s="5">
        <f>+E49+E53+E57+E60+E66+E69+E87</f>
        <v>3160885.83</v>
      </c>
      <c r="F48" s="6">
        <f>+F49+F53+F57+F60+F66+F69+F87</f>
        <v>43830</v>
      </c>
      <c r="G48" s="5">
        <f>+E48+F48</f>
        <v>3204715.83</v>
      </c>
      <c r="H48" s="6">
        <f>+H49+H53+H57+H60+H66+H69+H87+H64</f>
        <v>3101842.57</v>
      </c>
      <c r="I48" s="5">
        <f t="shared" si="10"/>
        <v>6306558.4000000004</v>
      </c>
      <c r="J48" s="5">
        <f>+J49+J53+J57+J60+J66+J69+J87+J64</f>
        <v>450000</v>
      </c>
      <c r="K48" s="5">
        <f t="shared" si="9"/>
        <v>6756558.4000000004</v>
      </c>
    </row>
    <row r="49" spans="1:11" ht="13.35" customHeight="1">
      <c r="A49" s="102" t="s">
        <v>41</v>
      </c>
      <c r="B49" s="102"/>
      <c r="C49" s="102"/>
      <c r="D49" s="7"/>
      <c r="E49" s="8">
        <f>+E50+E51+E52</f>
        <v>21500</v>
      </c>
      <c r="F49" s="8">
        <f>+F50+F51+F52</f>
        <v>0</v>
      </c>
      <c r="G49" s="8">
        <f t="shared" si="10"/>
        <v>21500</v>
      </c>
      <c r="H49" s="8">
        <f>+H50+H51+H52</f>
        <v>0</v>
      </c>
      <c r="I49" s="8">
        <f t="shared" si="10"/>
        <v>21500</v>
      </c>
      <c r="J49" s="8">
        <f>+J50+J51+J52</f>
        <v>0</v>
      </c>
      <c r="K49" s="8">
        <f t="shared" si="9"/>
        <v>21500</v>
      </c>
    </row>
    <row r="50" spans="1:11" ht="13.35" customHeight="1">
      <c r="A50" s="106" t="s">
        <v>42</v>
      </c>
      <c r="B50" s="106"/>
      <c r="C50" s="106"/>
      <c r="E50" s="9">
        <v>15000</v>
      </c>
      <c r="F50" s="9"/>
      <c r="G50" s="9">
        <f t="shared" si="10"/>
        <v>15000</v>
      </c>
      <c r="H50" s="9"/>
      <c r="I50" s="9">
        <f t="shared" si="10"/>
        <v>15000</v>
      </c>
      <c r="J50" s="9">
        <v>0</v>
      </c>
      <c r="K50" s="9">
        <f t="shared" si="9"/>
        <v>15000</v>
      </c>
    </row>
    <row r="51" spans="1:11" ht="13.35" customHeight="1">
      <c r="A51" s="106" t="s">
        <v>43</v>
      </c>
      <c r="B51" s="106"/>
      <c r="C51" s="106"/>
      <c r="E51" s="9">
        <v>6000</v>
      </c>
      <c r="F51" s="9"/>
      <c r="G51" s="9">
        <f t="shared" si="10"/>
        <v>6000</v>
      </c>
      <c r="H51" s="9"/>
      <c r="I51" s="9">
        <f t="shared" si="10"/>
        <v>6000</v>
      </c>
      <c r="J51" s="9">
        <v>0</v>
      </c>
      <c r="K51" s="9">
        <f t="shared" si="9"/>
        <v>6000</v>
      </c>
    </row>
    <row r="52" spans="1:11" ht="13.35" customHeight="1">
      <c r="A52" s="106" t="s">
        <v>44</v>
      </c>
      <c r="B52" s="106"/>
      <c r="C52" s="106"/>
      <c r="E52" s="9">
        <v>500</v>
      </c>
      <c r="F52" s="9"/>
      <c r="G52" s="9">
        <f t="shared" si="10"/>
        <v>500</v>
      </c>
      <c r="H52" s="9"/>
      <c r="I52" s="9">
        <f t="shared" si="10"/>
        <v>500</v>
      </c>
      <c r="J52" s="9">
        <v>0</v>
      </c>
      <c r="K52" s="9">
        <f t="shared" si="9"/>
        <v>500</v>
      </c>
    </row>
    <row r="53" spans="1:11" ht="13.35" customHeight="1">
      <c r="A53" s="102" t="s">
        <v>45</v>
      </c>
      <c r="B53" s="102"/>
      <c r="C53" s="102"/>
      <c r="D53" s="7"/>
      <c r="E53" s="8">
        <f>+E54+E55+E56</f>
        <v>720000</v>
      </c>
      <c r="F53" s="8">
        <f>+F54+F55+F56</f>
        <v>526914.23</v>
      </c>
      <c r="G53" s="8">
        <f>+E53+F53</f>
        <v>1246914.23</v>
      </c>
      <c r="H53" s="8">
        <f>+H54+H55+H56</f>
        <v>1601842.5699999998</v>
      </c>
      <c r="I53" s="8">
        <f>+G53+H53</f>
        <v>2848756.8</v>
      </c>
      <c r="J53" s="8">
        <f>+J54+J55+J56</f>
        <v>-23084.229999999981</v>
      </c>
      <c r="K53" s="8">
        <f>+I53+J53</f>
        <v>2825672.57</v>
      </c>
    </row>
    <row r="54" spans="1:11" ht="11.25" customHeight="1">
      <c r="A54" s="106" t="s">
        <v>46</v>
      </c>
      <c r="B54" s="106"/>
      <c r="C54" s="106"/>
      <c r="E54" s="9">
        <v>400000</v>
      </c>
      <c r="F54" s="9">
        <v>0</v>
      </c>
      <c r="G54" s="9">
        <f t="shared" si="10"/>
        <v>400000</v>
      </c>
      <c r="H54" s="9">
        <v>0</v>
      </c>
      <c r="I54" s="9">
        <f t="shared" si="10"/>
        <v>400000</v>
      </c>
      <c r="J54" s="9">
        <v>0</v>
      </c>
      <c r="K54" s="9">
        <f t="shared" si="9"/>
        <v>400000</v>
      </c>
    </row>
    <row r="55" spans="1:11" ht="13.35" customHeight="1">
      <c r="A55" s="106" t="s">
        <v>47</v>
      </c>
      <c r="B55" s="106"/>
      <c r="C55" s="106"/>
      <c r="E55" s="9">
        <v>300000</v>
      </c>
      <c r="F55" s="9">
        <f>526914.23-F56</f>
        <v>476914.23</v>
      </c>
      <c r="G55" s="9">
        <f t="shared" si="10"/>
        <v>776914.23</v>
      </c>
      <c r="H55" s="9">
        <v>1601842.5699999998</v>
      </c>
      <c r="I55" s="9">
        <f t="shared" si="10"/>
        <v>2378756.7999999998</v>
      </c>
      <c r="J55" s="9">
        <v>-473084.23</v>
      </c>
      <c r="K55" s="9">
        <f>+I55+J55</f>
        <v>1905672.5699999998</v>
      </c>
    </row>
    <row r="56" spans="1:11" ht="13.35" customHeight="1">
      <c r="A56" s="106" t="s">
        <v>48</v>
      </c>
      <c r="B56" s="106"/>
      <c r="C56" s="106"/>
      <c r="E56" s="9">
        <v>20000</v>
      </c>
      <c r="F56" s="9">
        <v>50000</v>
      </c>
      <c r="G56" s="9">
        <f t="shared" si="10"/>
        <v>70000</v>
      </c>
      <c r="H56" s="9"/>
      <c r="I56" s="9">
        <f t="shared" si="10"/>
        <v>70000</v>
      </c>
      <c r="J56" s="9">
        <v>450000</v>
      </c>
      <c r="K56" s="9">
        <f>+I56+J56</f>
        <v>520000</v>
      </c>
    </row>
    <row r="57" spans="1:11" ht="13.35" customHeight="1">
      <c r="A57" s="102" t="s">
        <v>49</v>
      </c>
      <c r="B57" s="102"/>
      <c r="C57" s="102"/>
      <c r="D57" s="7"/>
      <c r="E57" s="8">
        <f>+E58+E59</f>
        <v>90000</v>
      </c>
      <c r="F57" s="8">
        <f>+F58+F59</f>
        <v>0</v>
      </c>
      <c r="G57" s="8">
        <f t="shared" si="10"/>
        <v>90000</v>
      </c>
      <c r="H57" s="8">
        <f>+H58+H59</f>
        <v>0</v>
      </c>
      <c r="I57" s="8">
        <f t="shared" si="10"/>
        <v>90000</v>
      </c>
      <c r="J57" s="8">
        <f>+J58+J59</f>
        <v>0</v>
      </c>
      <c r="K57" s="8">
        <f t="shared" si="9"/>
        <v>90000</v>
      </c>
    </row>
    <row r="58" spans="1:11" ht="13.35" customHeight="1">
      <c r="A58" s="106" t="s">
        <v>50</v>
      </c>
      <c r="B58" s="106"/>
      <c r="C58" s="106"/>
      <c r="E58" s="9">
        <v>20000</v>
      </c>
      <c r="F58" s="9"/>
      <c r="G58" s="9">
        <f t="shared" ref="G58:I73" si="11">+E58+F58</f>
        <v>20000</v>
      </c>
      <c r="H58" s="9"/>
      <c r="I58" s="9">
        <f t="shared" si="11"/>
        <v>20000</v>
      </c>
      <c r="J58" s="9">
        <v>0</v>
      </c>
      <c r="K58" s="9">
        <f t="shared" si="9"/>
        <v>20000</v>
      </c>
    </row>
    <row r="59" spans="1:11" s="14" customFormat="1" ht="13.35" customHeight="1">
      <c r="A59" s="108" t="s">
        <v>51</v>
      </c>
      <c r="B59" s="108"/>
      <c r="C59" s="108"/>
      <c r="E59" s="15">
        <v>70000</v>
      </c>
      <c r="F59" s="15"/>
      <c r="G59" s="15">
        <f t="shared" si="11"/>
        <v>70000</v>
      </c>
      <c r="H59" s="15"/>
      <c r="I59" s="15">
        <f t="shared" si="11"/>
        <v>70000</v>
      </c>
      <c r="J59" s="15">
        <v>0</v>
      </c>
      <c r="K59" s="15">
        <f t="shared" si="9"/>
        <v>70000</v>
      </c>
    </row>
    <row r="60" spans="1:11" ht="13.35" customHeight="1">
      <c r="A60" s="102" t="s">
        <v>52</v>
      </c>
      <c r="B60" s="102"/>
      <c r="C60" s="102"/>
      <c r="D60" s="7"/>
      <c r="E60" s="8">
        <f>+E61+E62+E63</f>
        <v>249385.83000000002</v>
      </c>
      <c r="F60" s="8">
        <f>+F61+F62+F63</f>
        <v>0</v>
      </c>
      <c r="G60" s="8">
        <f t="shared" si="11"/>
        <v>249385.83000000002</v>
      </c>
      <c r="H60" s="8">
        <f>+H61+H62+H63</f>
        <v>0</v>
      </c>
      <c r="I60" s="8">
        <f t="shared" si="11"/>
        <v>249385.83000000002</v>
      </c>
      <c r="J60" s="8">
        <f>+J61+J62+J63</f>
        <v>0</v>
      </c>
      <c r="K60" s="8">
        <f t="shared" si="9"/>
        <v>249385.83000000002</v>
      </c>
    </row>
    <row r="61" spans="1:11" ht="13.35" customHeight="1">
      <c r="A61" s="106" t="s">
        <v>53</v>
      </c>
      <c r="B61" s="106"/>
      <c r="C61" s="106"/>
      <c r="E61" s="9">
        <f>44385.35+0.48</f>
        <v>44385.83</v>
      </c>
      <c r="F61" s="9"/>
      <c r="G61" s="9">
        <f t="shared" si="11"/>
        <v>44385.83</v>
      </c>
      <c r="H61" s="9"/>
      <c r="I61" s="9">
        <f t="shared" si="11"/>
        <v>44385.83</v>
      </c>
      <c r="J61" s="9">
        <v>0</v>
      </c>
      <c r="K61" s="9">
        <f t="shared" si="9"/>
        <v>44385.83</v>
      </c>
    </row>
    <row r="62" spans="1:11" ht="13.35" customHeight="1">
      <c r="A62" s="106" t="s">
        <v>54</v>
      </c>
      <c r="B62" s="106"/>
      <c r="C62" s="106"/>
      <c r="E62" s="9">
        <v>5000</v>
      </c>
      <c r="F62" s="9"/>
      <c r="G62" s="9">
        <f t="shared" si="11"/>
        <v>5000</v>
      </c>
      <c r="H62" s="9"/>
      <c r="I62" s="9">
        <f t="shared" si="11"/>
        <v>5000</v>
      </c>
      <c r="J62" s="9">
        <v>0</v>
      </c>
      <c r="K62" s="9">
        <f t="shared" si="9"/>
        <v>5000</v>
      </c>
    </row>
    <row r="63" spans="1:11" ht="13.35" customHeight="1">
      <c r="A63" s="106" t="s">
        <v>55</v>
      </c>
      <c r="B63" s="106"/>
      <c r="C63" s="106"/>
      <c r="E63" s="9">
        <v>200000</v>
      </c>
      <c r="F63" s="9"/>
      <c r="G63" s="9">
        <f t="shared" si="11"/>
        <v>200000</v>
      </c>
      <c r="H63" s="9"/>
      <c r="I63" s="9">
        <f t="shared" si="11"/>
        <v>200000</v>
      </c>
      <c r="J63" s="9">
        <v>0</v>
      </c>
      <c r="K63" s="9">
        <f t="shared" si="9"/>
        <v>200000</v>
      </c>
    </row>
    <row r="64" spans="1:11" ht="13.35" customHeight="1">
      <c r="A64" s="102" t="s">
        <v>56</v>
      </c>
      <c r="B64" s="102"/>
      <c r="C64" s="102"/>
      <c r="D64" s="7"/>
      <c r="E64" s="8">
        <f>+E65</f>
        <v>0</v>
      </c>
      <c r="F64" s="8">
        <f>+F65</f>
        <v>0</v>
      </c>
      <c r="G64" s="8">
        <f t="shared" ref="G64:K64" si="12">+G65</f>
        <v>0</v>
      </c>
      <c r="H64" s="8">
        <f t="shared" si="12"/>
        <v>1500000</v>
      </c>
      <c r="I64" s="8">
        <f t="shared" si="12"/>
        <v>1500000</v>
      </c>
      <c r="J64" s="8">
        <f t="shared" si="12"/>
        <v>0</v>
      </c>
      <c r="K64" s="8">
        <f t="shared" si="12"/>
        <v>1500000</v>
      </c>
    </row>
    <row r="65" spans="1:11" s="14" customFormat="1" ht="13.35" customHeight="1">
      <c r="A65" s="108" t="s">
        <v>56</v>
      </c>
      <c r="B65" s="108"/>
      <c r="C65" s="108"/>
      <c r="E65" s="15"/>
      <c r="F65" s="15"/>
      <c r="G65" s="15"/>
      <c r="H65" s="15">
        <v>1500000</v>
      </c>
      <c r="I65" s="15">
        <f t="shared" si="11"/>
        <v>1500000</v>
      </c>
      <c r="J65" s="15">
        <v>0</v>
      </c>
      <c r="K65" s="15">
        <f t="shared" si="9"/>
        <v>1500000</v>
      </c>
    </row>
    <row r="66" spans="1:11" ht="13.35" customHeight="1">
      <c r="A66" s="102" t="s">
        <v>58</v>
      </c>
      <c r="B66" s="102"/>
      <c r="C66" s="102"/>
      <c r="D66" s="7"/>
      <c r="E66" s="8">
        <f>+E67+E68</f>
        <v>40000</v>
      </c>
      <c r="F66" s="8">
        <f>+F67+F68</f>
        <v>0</v>
      </c>
      <c r="G66" s="8">
        <f t="shared" si="11"/>
        <v>40000</v>
      </c>
      <c r="H66" s="8">
        <f>+H67+H68</f>
        <v>0</v>
      </c>
      <c r="I66" s="8">
        <f t="shared" si="11"/>
        <v>40000</v>
      </c>
      <c r="J66" s="8">
        <f>+J67+J68</f>
        <v>0</v>
      </c>
      <c r="K66" s="8">
        <f t="shared" ref="K66:K91" si="13">+I66+J66</f>
        <v>40000</v>
      </c>
    </row>
    <row r="67" spans="1:11" ht="13.35" customHeight="1">
      <c r="A67" s="106" t="s">
        <v>57</v>
      </c>
      <c r="B67" s="106"/>
      <c r="C67" s="106"/>
      <c r="E67" s="9">
        <v>20000</v>
      </c>
      <c r="F67" s="9"/>
      <c r="G67" s="9">
        <f t="shared" si="11"/>
        <v>20000</v>
      </c>
      <c r="H67" s="9"/>
      <c r="I67" s="9">
        <f t="shared" si="11"/>
        <v>20000</v>
      </c>
      <c r="J67" s="9">
        <v>0</v>
      </c>
      <c r="K67" s="9">
        <f t="shared" si="13"/>
        <v>20000</v>
      </c>
    </row>
    <row r="68" spans="1:11" ht="13.35" customHeight="1">
      <c r="A68" s="106" t="s">
        <v>59</v>
      </c>
      <c r="B68" s="106"/>
      <c r="C68" s="106"/>
      <c r="E68" s="9">
        <v>20000</v>
      </c>
      <c r="F68" s="9"/>
      <c r="G68" s="9">
        <f t="shared" si="11"/>
        <v>20000</v>
      </c>
      <c r="H68" s="9"/>
      <c r="I68" s="9">
        <f t="shared" si="11"/>
        <v>20000</v>
      </c>
      <c r="J68" s="9">
        <v>0</v>
      </c>
      <c r="K68" s="9">
        <f t="shared" si="13"/>
        <v>20000</v>
      </c>
    </row>
    <row r="69" spans="1:11" ht="13.35" customHeight="1">
      <c r="A69" s="102" t="s">
        <v>60</v>
      </c>
      <c r="B69" s="102"/>
      <c r="C69" s="102"/>
      <c r="D69" s="7"/>
      <c r="E69" s="8">
        <f>+E70+E71+E72+E73+E74+E75+E76+E77+E78+E79+E80+E81+E82+E83+E84+E85+E86</f>
        <v>2000000</v>
      </c>
      <c r="F69" s="8">
        <f>+F70+F71+F72+F73+F74+F75+F76+F77+F78+F79+F80+F81+F82+F83+F84+F85+F86</f>
        <v>-473084.23</v>
      </c>
      <c r="G69" s="8">
        <f t="shared" si="11"/>
        <v>1526915.77</v>
      </c>
      <c r="H69" s="8">
        <f>+H70+H71+H72+H73+H74+H75+H76+H77+H78+H79+H80+H81+H82+H83+H84+H85+H86</f>
        <v>0</v>
      </c>
      <c r="I69" s="8">
        <f t="shared" si="11"/>
        <v>1526915.77</v>
      </c>
      <c r="J69" s="8">
        <f>+J70+J71+J72+J73+J74+J75+J76+J77+J78+J79+J80+J81+J82+J83+J84+J85+J86</f>
        <v>473084.23</v>
      </c>
      <c r="K69" s="8">
        <f t="shared" si="13"/>
        <v>2000000</v>
      </c>
    </row>
    <row r="70" spans="1:11" s="14" customFormat="1" ht="13.35" customHeight="1">
      <c r="A70" s="108" t="s">
        <v>61</v>
      </c>
      <c r="B70" s="108"/>
      <c r="C70" s="108"/>
      <c r="E70" s="15">
        <v>240000</v>
      </c>
      <c r="F70" s="11">
        <v>-100000</v>
      </c>
      <c r="G70" s="15">
        <f>+E70+F70</f>
        <v>140000</v>
      </c>
      <c r="H70" s="11">
        <v>0</v>
      </c>
      <c r="I70" s="15">
        <f t="shared" si="11"/>
        <v>140000</v>
      </c>
      <c r="J70" s="15">
        <v>100000</v>
      </c>
      <c r="K70" s="15">
        <f t="shared" si="13"/>
        <v>240000</v>
      </c>
    </row>
    <row r="71" spans="1:11" s="14" customFormat="1" ht="13.35" customHeight="1">
      <c r="A71" s="108" t="s">
        <v>62</v>
      </c>
      <c r="B71" s="108"/>
      <c r="C71" s="108"/>
      <c r="E71" s="15">
        <v>100000</v>
      </c>
      <c r="F71" s="11">
        <v>-13084.229999999996</v>
      </c>
      <c r="G71" s="15">
        <f t="shared" si="11"/>
        <v>86915.77</v>
      </c>
      <c r="H71" s="11">
        <v>0</v>
      </c>
      <c r="I71" s="15">
        <f t="shared" si="11"/>
        <v>86915.77</v>
      </c>
      <c r="J71" s="15">
        <v>0</v>
      </c>
      <c r="K71" s="15">
        <f t="shared" si="13"/>
        <v>86915.77</v>
      </c>
    </row>
    <row r="72" spans="1:11" s="14" customFormat="1" ht="13.35" customHeight="1">
      <c r="A72" s="108" t="s">
        <v>63</v>
      </c>
      <c r="B72" s="108"/>
      <c r="C72" s="108"/>
      <c r="E72" s="15">
        <v>100000</v>
      </c>
      <c r="F72" s="11">
        <v>-50000</v>
      </c>
      <c r="G72" s="15">
        <f t="shared" si="11"/>
        <v>50000</v>
      </c>
      <c r="H72" s="11">
        <v>0</v>
      </c>
      <c r="I72" s="15">
        <f t="shared" si="11"/>
        <v>50000</v>
      </c>
      <c r="J72" s="15">
        <v>50000</v>
      </c>
      <c r="K72" s="15">
        <f t="shared" si="13"/>
        <v>100000</v>
      </c>
    </row>
    <row r="73" spans="1:11" s="14" customFormat="1" ht="13.35" customHeight="1">
      <c r="A73" s="108" t="s">
        <v>64</v>
      </c>
      <c r="B73" s="108"/>
      <c r="C73" s="108"/>
      <c r="E73" s="15">
        <v>80000</v>
      </c>
      <c r="F73" s="11">
        <v>0</v>
      </c>
      <c r="G73" s="15">
        <f t="shared" si="11"/>
        <v>80000</v>
      </c>
      <c r="H73" s="11">
        <v>0</v>
      </c>
      <c r="I73" s="15">
        <f t="shared" si="11"/>
        <v>80000</v>
      </c>
      <c r="J73" s="15">
        <v>0</v>
      </c>
      <c r="K73" s="15">
        <f t="shared" si="13"/>
        <v>80000</v>
      </c>
    </row>
    <row r="74" spans="1:11" s="14" customFormat="1" ht="13.35" customHeight="1">
      <c r="A74" s="108" t="s">
        <v>65</v>
      </c>
      <c r="B74" s="108"/>
      <c r="C74" s="108"/>
      <c r="E74" s="15">
        <v>100000</v>
      </c>
      <c r="F74" s="11">
        <v>-50000</v>
      </c>
      <c r="G74" s="15">
        <f t="shared" ref="G74:I89" si="14">+E74+F74</f>
        <v>50000</v>
      </c>
      <c r="H74" s="11">
        <v>0</v>
      </c>
      <c r="I74" s="15">
        <f t="shared" si="14"/>
        <v>50000</v>
      </c>
      <c r="J74" s="15">
        <v>50000</v>
      </c>
      <c r="K74" s="15">
        <f t="shared" si="13"/>
        <v>100000</v>
      </c>
    </row>
    <row r="75" spans="1:11" s="14" customFormat="1" ht="13.35" customHeight="1">
      <c r="A75" s="108" t="s">
        <v>66</v>
      </c>
      <c r="B75" s="108"/>
      <c r="C75" s="108"/>
      <c r="E75" s="15">
        <v>100000</v>
      </c>
      <c r="F75" s="11">
        <v>-30000</v>
      </c>
      <c r="G75" s="15">
        <f t="shared" si="14"/>
        <v>70000</v>
      </c>
      <c r="H75" s="11">
        <v>0</v>
      </c>
      <c r="I75" s="15">
        <f t="shared" si="14"/>
        <v>70000</v>
      </c>
      <c r="J75" s="15">
        <v>30000</v>
      </c>
      <c r="K75" s="15">
        <f t="shared" si="13"/>
        <v>100000</v>
      </c>
    </row>
    <row r="76" spans="1:11" s="14" customFormat="1" ht="13.35" customHeight="1">
      <c r="A76" s="108" t="s">
        <v>67</v>
      </c>
      <c r="B76" s="108"/>
      <c r="C76" s="108"/>
      <c r="E76" s="15">
        <v>100000</v>
      </c>
      <c r="F76" s="11">
        <v>-30000</v>
      </c>
      <c r="G76" s="15">
        <f t="shared" si="14"/>
        <v>70000</v>
      </c>
      <c r="H76" s="11">
        <v>0</v>
      </c>
      <c r="I76" s="15">
        <f t="shared" si="14"/>
        <v>70000</v>
      </c>
      <c r="J76" s="15">
        <v>30000</v>
      </c>
      <c r="K76" s="15">
        <f t="shared" si="13"/>
        <v>100000</v>
      </c>
    </row>
    <row r="77" spans="1:11" s="14" customFormat="1" ht="13.35" customHeight="1">
      <c r="A77" s="108" t="s">
        <v>68</v>
      </c>
      <c r="B77" s="108"/>
      <c r="C77" s="108"/>
      <c r="E77" s="15">
        <v>10000</v>
      </c>
      <c r="F77" s="11">
        <v>0</v>
      </c>
      <c r="G77" s="15">
        <f t="shared" si="14"/>
        <v>10000</v>
      </c>
      <c r="H77" s="11">
        <v>0</v>
      </c>
      <c r="I77" s="15">
        <f t="shared" si="14"/>
        <v>10000</v>
      </c>
      <c r="J77" s="15">
        <v>0</v>
      </c>
      <c r="K77" s="15">
        <f t="shared" si="13"/>
        <v>10000</v>
      </c>
    </row>
    <row r="78" spans="1:11" s="14" customFormat="1" ht="21.75" customHeight="1">
      <c r="A78" s="108" t="s">
        <v>69</v>
      </c>
      <c r="B78" s="108"/>
      <c r="C78" s="108"/>
      <c r="E78" s="15">
        <v>30000</v>
      </c>
      <c r="F78" s="11">
        <v>0</v>
      </c>
      <c r="G78" s="15">
        <f t="shared" si="14"/>
        <v>30000</v>
      </c>
      <c r="H78" s="11">
        <v>0</v>
      </c>
      <c r="I78" s="15">
        <f t="shared" si="14"/>
        <v>30000</v>
      </c>
      <c r="J78" s="15">
        <v>0</v>
      </c>
      <c r="K78" s="15">
        <f t="shared" si="13"/>
        <v>30000</v>
      </c>
    </row>
    <row r="79" spans="1:11" s="14" customFormat="1" ht="13.35" customHeight="1">
      <c r="A79" s="108" t="s">
        <v>70</v>
      </c>
      <c r="B79" s="108"/>
      <c r="C79" s="108"/>
      <c r="E79" s="15">
        <v>300000</v>
      </c>
      <c r="F79" s="11">
        <v>-50000</v>
      </c>
      <c r="G79" s="15">
        <f t="shared" si="14"/>
        <v>250000</v>
      </c>
      <c r="H79" s="11">
        <v>0</v>
      </c>
      <c r="I79" s="15">
        <f t="shared" si="14"/>
        <v>250000</v>
      </c>
      <c r="J79" s="15">
        <v>50000</v>
      </c>
      <c r="K79" s="15">
        <f t="shared" si="13"/>
        <v>300000</v>
      </c>
    </row>
    <row r="80" spans="1:11" s="14" customFormat="1" ht="13.35" customHeight="1">
      <c r="A80" s="108" t="s">
        <v>71</v>
      </c>
      <c r="B80" s="108"/>
      <c r="C80" s="108"/>
      <c r="E80" s="15">
        <v>100000</v>
      </c>
      <c r="F80" s="11">
        <v>-50000</v>
      </c>
      <c r="G80" s="15">
        <f t="shared" si="14"/>
        <v>50000</v>
      </c>
      <c r="H80" s="11">
        <v>0</v>
      </c>
      <c r="I80" s="15">
        <f t="shared" si="14"/>
        <v>50000</v>
      </c>
      <c r="J80" s="15">
        <v>50000</v>
      </c>
      <c r="K80" s="15">
        <f t="shared" si="13"/>
        <v>100000</v>
      </c>
    </row>
    <row r="81" spans="1:11" s="14" customFormat="1" ht="21" customHeight="1">
      <c r="A81" s="108" t="s">
        <v>72</v>
      </c>
      <c r="B81" s="108"/>
      <c r="C81" s="108"/>
      <c r="E81" s="15">
        <v>100000</v>
      </c>
      <c r="F81" s="11">
        <v>-50000</v>
      </c>
      <c r="G81" s="15">
        <f t="shared" si="14"/>
        <v>50000</v>
      </c>
      <c r="H81" s="11">
        <v>0</v>
      </c>
      <c r="I81" s="15">
        <f t="shared" si="14"/>
        <v>50000</v>
      </c>
      <c r="J81" s="15">
        <v>50000</v>
      </c>
      <c r="K81" s="15">
        <f t="shared" si="13"/>
        <v>100000</v>
      </c>
    </row>
    <row r="82" spans="1:11" s="14" customFormat="1" ht="13.35" customHeight="1">
      <c r="A82" s="108" t="s">
        <v>73</v>
      </c>
      <c r="B82" s="108"/>
      <c r="C82" s="108"/>
      <c r="E82" s="15">
        <v>300000</v>
      </c>
      <c r="F82" s="11">
        <v>-50000</v>
      </c>
      <c r="G82" s="15">
        <f t="shared" si="14"/>
        <v>250000</v>
      </c>
      <c r="H82" s="11">
        <v>0</v>
      </c>
      <c r="I82" s="15">
        <f t="shared" si="14"/>
        <v>250000</v>
      </c>
      <c r="J82" s="15">
        <v>63084.23</v>
      </c>
      <c r="K82" s="15">
        <f t="shared" si="13"/>
        <v>313084.23</v>
      </c>
    </row>
    <row r="83" spans="1:11" s="14" customFormat="1" ht="13.35" customHeight="1">
      <c r="A83" s="108" t="s">
        <v>74</v>
      </c>
      <c r="B83" s="108"/>
      <c r="C83" s="108"/>
      <c r="E83" s="15">
        <v>200000</v>
      </c>
      <c r="F83" s="11">
        <v>0</v>
      </c>
      <c r="G83" s="15">
        <f t="shared" si="14"/>
        <v>200000</v>
      </c>
      <c r="H83" s="11">
        <v>0</v>
      </c>
      <c r="I83" s="15">
        <f t="shared" si="14"/>
        <v>200000</v>
      </c>
      <c r="J83" s="15">
        <v>0</v>
      </c>
      <c r="K83" s="15">
        <f t="shared" si="13"/>
        <v>200000</v>
      </c>
    </row>
    <row r="84" spans="1:11" s="14" customFormat="1" ht="13.35" customHeight="1">
      <c r="A84" s="108" t="s">
        <v>75</v>
      </c>
      <c r="B84" s="108"/>
      <c r="C84" s="108"/>
      <c r="E84" s="15">
        <v>30000</v>
      </c>
      <c r="F84" s="11">
        <v>0</v>
      </c>
      <c r="G84" s="15">
        <f t="shared" si="14"/>
        <v>30000</v>
      </c>
      <c r="H84" s="11">
        <v>0</v>
      </c>
      <c r="I84" s="15">
        <f t="shared" si="14"/>
        <v>30000</v>
      </c>
      <c r="J84" s="15">
        <v>0</v>
      </c>
      <c r="K84" s="15">
        <f t="shared" si="13"/>
        <v>30000</v>
      </c>
    </row>
    <row r="85" spans="1:11" s="14" customFormat="1" ht="13.35" customHeight="1">
      <c r="A85" s="108" t="s">
        <v>76</v>
      </c>
      <c r="B85" s="108"/>
      <c r="C85" s="108"/>
      <c r="E85" s="15">
        <v>10000</v>
      </c>
      <c r="F85" s="11">
        <v>0</v>
      </c>
      <c r="G85" s="15">
        <f t="shared" si="14"/>
        <v>10000</v>
      </c>
      <c r="H85" s="11">
        <v>0</v>
      </c>
      <c r="I85" s="15">
        <f t="shared" si="14"/>
        <v>10000</v>
      </c>
      <c r="J85" s="15">
        <v>0</v>
      </c>
      <c r="K85" s="15">
        <f t="shared" si="13"/>
        <v>10000</v>
      </c>
    </row>
    <row r="86" spans="1:11" s="14" customFormat="1" ht="38.25" customHeight="1">
      <c r="A86" s="109" t="s">
        <v>77</v>
      </c>
      <c r="B86" s="110"/>
      <c r="C86" s="111"/>
      <c r="E86" s="15">
        <v>100000</v>
      </c>
      <c r="F86" s="11"/>
      <c r="G86" s="15">
        <f t="shared" si="14"/>
        <v>100000</v>
      </c>
      <c r="H86" s="11"/>
      <c r="I86" s="15">
        <f t="shared" si="14"/>
        <v>100000</v>
      </c>
      <c r="J86" s="15"/>
      <c r="K86" s="15">
        <f t="shared" si="13"/>
        <v>100000</v>
      </c>
    </row>
    <row r="87" spans="1:11" ht="13.35" customHeight="1">
      <c r="A87" s="102" t="s">
        <v>78</v>
      </c>
      <c r="B87" s="102"/>
      <c r="C87" s="102"/>
      <c r="D87" s="7"/>
      <c r="E87" s="8">
        <f>+E88+0</f>
        <v>40000</v>
      </c>
      <c r="F87" s="8">
        <f>+F88+0</f>
        <v>-10000</v>
      </c>
      <c r="G87" s="8">
        <f t="shared" si="14"/>
        <v>30000</v>
      </c>
      <c r="H87" s="8">
        <f>+H88+0</f>
        <v>0</v>
      </c>
      <c r="I87" s="8">
        <f t="shared" si="14"/>
        <v>30000</v>
      </c>
      <c r="J87" s="8">
        <f>+J88+0</f>
        <v>0</v>
      </c>
      <c r="K87" s="8">
        <f t="shared" si="13"/>
        <v>30000</v>
      </c>
    </row>
    <row r="88" spans="1:11" s="14" customFormat="1" ht="13.35" customHeight="1">
      <c r="A88" s="108" t="s">
        <v>79</v>
      </c>
      <c r="B88" s="112"/>
      <c r="C88" s="112"/>
      <c r="E88" s="16">
        <v>40000</v>
      </c>
      <c r="F88" s="11">
        <v>-10000</v>
      </c>
      <c r="G88" s="16">
        <f t="shared" si="14"/>
        <v>30000</v>
      </c>
      <c r="H88" s="11">
        <v>0</v>
      </c>
      <c r="I88" s="16">
        <f t="shared" si="14"/>
        <v>30000</v>
      </c>
      <c r="J88" s="16">
        <v>0</v>
      </c>
      <c r="K88" s="16">
        <f t="shared" si="13"/>
        <v>30000</v>
      </c>
    </row>
    <row r="89" spans="1:11" ht="13.35" customHeight="1">
      <c r="A89" s="105" t="s">
        <v>80</v>
      </c>
      <c r="B89" s="105" t="s">
        <v>80</v>
      </c>
      <c r="C89" s="105" t="s">
        <v>80</v>
      </c>
      <c r="D89" s="4"/>
      <c r="E89" s="5">
        <f>+E90</f>
        <v>0</v>
      </c>
      <c r="F89" s="6">
        <v>0</v>
      </c>
      <c r="G89" s="5">
        <f t="shared" si="14"/>
        <v>0</v>
      </c>
      <c r="H89" s="6">
        <f>+H90</f>
        <v>5926189.2800000003</v>
      </c>
      <c r="I89" s="5">
        <f t="shared" si="14"/>
        <v>5926189.2800000003</v>
      </c>
      <c r="J89" s="5">
        <f>+J90</f>
        <v>0</v>
      </c>
      <c r="K89" s="5">
        <f t="shared" si="13"/>
        <v>5926189.2800000003</v>
      </c>
    </row>
    <row r="90" spans="1:11" ht="13.35" customHeight="1">
      <c r="A90" s="102" t="s">
        <v>81</v>
      </c>
      <c r="B90" s="102" t="s">
        <v>81</v>
      </c>
      <c r="C90" s="102" t="s">
        <v>81</v>
      </c>
      <c r="D90" s="7"/>
      <c r="E90" s="8">
        <f>+E91+E92+E93+E94+E95</f>
        <v>0</v>
      </c>
      <c r="F90" s="8">
        <f>+F91+0</f>
        <v>0</v>
      </c>
      <c r="G90" s="8">
        <f t="shared" ref="G90:G91" si="15">+E90+F90</f>
        <v>0</v>
      </c>
      <c r="H90" s="8">
        <f>+H91+H92+H93+H94+H95</f>
        <v>5926189.2800000003</v>
      </c>
      <c r="I90" s="8">
        <f t="shared" ref="I90:I91" si="16">+G90+H90</f>
        <v>5926189.2800000003</v>
      </c>
      <c r="J90" s="8">
        <f>+J91+J92+J93+J94+J95</f>
        <v>0</v>
      </c>
      <c r="K90" s="8">
        <f t="shared" si="13"/>
        <v>5926189.2800000003</v>
      </c>
    </row>
    <row r="91" spans="1:11" ht="13.35" customHeight="1">
      <c r="A91" s="106" t="s">
        <v>82</v>
      </c>
      <c r="B91" s="106" t="s">
        <v>82</v>
      </c>
      <c r="C91" s="106" t="s">
        <v>82</v>
      </c>
      <c r="E91" s="9">
        <v>0</v>
      </c>
      <c r="F91" s="11">
        <v>0</v>
      </c>
      <c r="G91" s="16">
        <f t="shared" si="15"/>
        <v>0</v>
      </c>
      <c r="H91" s="9">
        <v>5926189.2800000003</v>
      </c>
      <c r="I91" s="9">
        <f t="shared" si="16"/>
        <v>5926189.2800000003</v>
      </c>
      <c r="J91" s="9">
        <v>0</v>
      </c>
      <c r="K91" s="9">
        <f t="shared" si="13"/>
        <v>5926189.2800000003</v>
      </c>
    </row>
    <row r="92" spans="1:11" s="14" customFormat="1" ht="13.35" hidden="1" customHeight="1">
      <c r="A92" s="36"/>
      <c r="B92" s="37"/>
      <c r="C92" s="17"/>
      <c r="E92" s="16"/>
      <c r="F92" s="18"/>
      <c r="G92" s="16"/>
      <c r="H92" s="18"/>
      <c r="I92" s="16"/>
      <c r="J92" s="16"/>
      <c r="K92" s="16"/>
    </row>
    <row r="93" spans="1:11" s="14" customFormat="1" ht="13.35" hidden="1" customHeight="1">
      <c r="A93" s="36"/>
      <c r="B93" s="37"/>
      <c r="C93" s="17"/>
      <c r="E93" s="16"/>
      <c r="F93" s="18"/>
      <c r="G93" s="16"/>
      <c r="H93" s="18"/>
      <c r="I93" s="16"/>
      <c r="J93" s="16"/>
      <c r="K93" s="16"/>
    </row>
    <row r="94" spans="1:11" s="14" customFormat="1" ht="13.35" hidden="1" customHeight="1">
      <c r="A94" s="36"/>
      <c r="B94" s="37"/>
      <c r="C94" s="17"/>
      <c r="E94" s="16"/>
      <c r="F94" s="18"/>
      <c r="G94" s="16"/>
      <c r="H94" s="18"/>
      <c r="I94" s="16"/>
      <c r="J94" s="16"/>
      <c r="K94" s="16"/>
    </row>
    <row r="95" spans="1:11" s="14" customFormat="1" ht="13.35" hidden="1" customHeight="1">
      <c r="A95" s="36"/>
      <c r="B95" s="37"/>
      <c r="C95" s="17"/>
      <c r="E95" s="16"/>
      <c r="F95" s="18"/>
      <c r="G95" s="16"/>
      <c r="H95" s="18"/>
      <c r="I95" s="16"/>
      <c r="J95" s="16"/>
      <c r="K95" s="16"/>
    </row>
    <row r="96" spans="1:11" s="14" customFormat="1" ht="13.35" hidden="1" customHeight="1">
      <c r="A96" s="36"/>
      <c r="B96" s="37"/>
      <c r="C96" s="17"/>
      <c r="E96" s="16"/>
      <c r="F96" s="18"/>
      <c r="G96" s="16"/>
      <c r="H96" s="18"/>
      <c r="I96" s="16"/>
      <c r="J96" s="16"/>
      <c r="K96" s="16"/>
    </row>
    <row r="97" spans="1:11" s="14" customFormat="1" ht="13.35" customHeight="1">
      <c r="A97" s="36"/>
      <c r="B97" s="37"/>
      <c r="C97" s="17"/>
      <c r="E97" s="16"/>
      <c r="F97" s="18"/>
      <c r="G97" s="16"/>
      <c r="H97" s="18"/>
      <c r="I97" s="16"/>
      <c r="J97" s="16"/>
      <c r="K97" s="16"/>
    </row>
    <row r="98" spans="1:11" ht="15.75" customHeight="1">
      <c r="B98" s="38" t="s">
        <v>83</v>
      </c>
      <c r="C98" s="3" t="s">
        <v>84</v>
      </c>
      <c r="D98" s="19"/>
      <c r="E98" s="20">
        <f t="shared" ref="E98:K98" si="17">+E9+E21+E34+E48+E89</f>
        <v>10077704.83</v>
      </c>
      <c r="F98" s="20">
        <f t="shared" si="17"/>
        <v>0</v>
      </c>
      <c r="G98" s="20">
        <f t="shared" si="17"/>
        <v>10077704.83</v>
      </c>
      <c r="H98" s="20">
        <f t="shared" si="17"/>
        <v>12051842.57</v>
      </c>
      <c r="I98" s="20">
        <f t="shared" si="17"/>
        <v>22129547.399999999</v>
      </c>
      <c r="J98" s="20">
        <f t="shared" si="17"/>
        <v>0</v>
      </c>
      <c r="K98" s="20">
        <f t="shared" si="17"/>
        <v>22129547.399999999</v>
      </c>
    </row>
    <row r="99" spans="1:11" ht="15.75" hidden="1" customHeight="1" thickBot="1">
      <c r="B99" s="34"/>
      <c r="C99" s="21"/>
      <c r="E99" s="22"/>
      <c r="F99" s="22"/>
      <c r="G99" s="22"/>
      <c r="H99" s="22"/>
      <c r="I99" s="22"/>
      <c r="J99" s="22"/>
      <c r="K99" s="22"/>
    </row>
    <row r="100" spans="1:11" hidden="1">
      <c r="B100" s="38" t="s">
        <v>85</v>
      </c>
      <c r="C100" s="23" t="s">
        <v>86</v>
      </c>
      <c r="D100" s="23"/>
      <c r="E100" s="24">
        <v>7700000</v>
      </c>
      <c r="F100" s="24"/>
      <c r="G100" s="24"/>
      <c r="H100" s="24"/>
      <c r="I100" s="24"/>
      <c r="J100" s="24"/>
      <c r="K100" s="24"/>
    </row>
    <row r="101" spans="1:11" hidden="1">
      <c r="B101" s="38" t="s">
        <v>87</v>
      </c>
      <c r="C101" s="25"/>
      <c r="D101" s="25"/>
      <c r="E101" s="26">
        <v>2377704.83</v>
      </c>
      <c r="F101" s="26"/>
      <c r="G101" s="26"/>
      <c r="H101" s="26"/>
      <c r="I101" s="26"/>
      <c r="J101" s="26"/>
      <c r="K101" s="26"/>
    </row>
    <row r="102" spans="1:11" ht="13.5" hidden="1" thickBot="1">
      <c r="B102" s="39" t="s">
        <v>88</v>
      </c>
      <c r="C102" s="27"/>
      <c r="D102" s="27"/>
      <c r="E102" s="28">
        <f>SUM(E100:E101)</f>
        <v>10077704.83</v>
      </c>
      <c r="F102" s="28"/>
      <c r="G102" s="28"/>
      <c r="H102" s="28"/>
      <c r="I102" s="28"/>
      <c r="J102" s="28"/>
      <c r="K102" s="28"/>
    </row>
    <row r="103" spans="1:11" hidden="1">
      <c r="B103" s="40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 hidden="1">
      <c r="E104" s="29">
        <f>+E98-E102</f>
        <v>0</v>
      </c>
      <c r="F104" s="29"/>
      <c r="G104" s="29"/>
      <c r="H104" s="29"/>
      <c r="I104" s="29"/>
      <c r="J104" s="29"/>
      <c r="K104" s="29"/>
    </row>
    <row r="105" spans="1:11" hidden="1"/>
    <row r="106" spans="1:11" hidden="1"/>
    <row r="107" spans="1:11" hidden="1"/>
  </sheetData>
  <mergeCells count="86">
    <mergeCell ref="A90:C90"/>
    <mergeCell ref="A91:C91"/>
    <mergeCell ref="A84:C84"/>
    <mergeCell ref="A85:C85"/>
    <mergeCell ref="A86:C86"/>
    <mergeCell ref="A87:C87"/>
    <mergeCell ref="A88:C88"/>
    <mergeCell ref="A89:C89"/>
    <mergeCell ref="A83:C83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35:C35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4:C34"/>
    <mergeCell ref="A22:C22"/>
    <mergeCell ref="A11:C11"/>
    <mergeCell ref="A12:C12"/>
    <mergeCell ref="A13:C13"/>
    <mergeCell ref="A14:C14"/>
    <mergeCell ref="A15:C15"/>
    <mergeCell ref="A16:B16"/>
    <mergeCell ref="A17:C17"/>
    <mergeCell ref="A18:B18"/>
    <mergeCell ref="A19:C19"/>
    <mergeCell ref="A20:B20"/>
    <mergeCell ref="A21:C21"/>
    <mergeCell ref="A10:C10"/>
    <mergeCell ref="B2:F2"/>
    <mergeCell ref="B4:F4"/>
    <mergeCell ref="B6:F6"/>
    <mergeCell ref="A8:C8"/>
    <mergeCell ref="A9:C9"/>
  </mergeCells>
  <printOptions gridLines="1" gridLinesSet="0"/>
  <pageMargins left="0.15748031496062992" right="0.15748031496062992" top="0.19685039370078741" bottom="0.19685039370078741" header="0.11811023622047245" footer="0.11811023622047245"/>
  <pageSetup scale="81" fitToHeight="9" orientation="landscape" r:id="rId1"/>
  <headerFooter alignWithMargins="0"/>
  <rowBreaks count="1" manualBreakCount="1">
    <brk id="68" max="16383" man="1"/>
  </rowBreaks>
  <ignoredErrors>
    <ignoredError sqref="I9:K32 H9:H52 H66:H99 J87:J91 F9:G99 I34:K52 I33 K33 I57:K69 I56 I54:K54 H54:H60 H53:J53 I55:J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D176"/>
  <sheetViews>
    <sheetView tabSelected="1" topLeftCell="A128" zoomScaleNormal="100" workbookViewId="0">
      <selection activeCell="C143" sqref="C143"/>
    </sheetView>
  </sheetViews>
  <sheetFormatPr baseColWidth="10" defaultRowHeight="14.25"/>
  <cols>
    <col min="1" max="1" width="71.42578125" style="55" customWidth="1"/>
    <col min="2" max="2" width="19.28515625" style="44" customWidth="1"/>
    <col min="3" max="3" width="15.5703125" style="43" bestFit="1" customWidth="1"/>
    <col min="4" max="249" width="11.42578125" style="43"/>
    <col min="250" max="250" width="66.7109375" style="43" bestFit="1" customWidth="1"/>
    <col min="251" max="251" width="18.140625" style="43" bestFit="1" customWidth="1"/>
    <col min="252" max="252" width="17.85546875" style="43" customWidth="1"/>
    <col min="253" max="253" width="5.7109375" style="43" customWidth="1"/>
    <col min="254" max="254" width="15.85546875" style="43" customWidth="1"/>
    <col min="255" max="255" width="12.140625" style="43" customWidth="1"/>
    <col min="256" max="256" width="15.7109375" style="43" bestFit="1" customWidth="1"/>
    <col min="257" max="505" width="11.42578125" style="43"/>
    <col min="506" max="506" width="66.7109375" style="43" bestFit="1" customWidth="1"/>
    <col min="507" max="507" width="18.140625" style="43" bestFit="1" customWidth="1"/>
    <col min="508" max="508" width="17.85546875" style="43" customWidth="1"/>
    <col min="509" max="509" width="5.7109375" style="43" customWidth="1"/>
    <col min="510" max="510" width="15.85546875" style="43" customWidth="1"/>
    <col min="511" max="511" width="12.140625" style="43" customWidth="1"/>
    <col min="512" max="512" width="15.7109375" style="43" bestFit="1" customWidth="1"/>
    <col min="513" max="761" width="11.42578125" style="43"/>
    <col min="762" max="762" width="66.7109375" style="43" bestFit="1" customWidth="1"/>
    <col min="763" max="763" width="18.140625" style="43" bestFit="1" customWidth="1"/>
    <col min="764" max="764" width="17.85546875" style="43" customWidth="1"/>
    <col min="765" max="765" width="5.7109375" style="43" customWidth="1"/>
    <col min="766" max="766" width="15.85546875" style="43" customWidth="1"/>
    <col min="767" max="767" width="12.140625" style="43" customWidth="1"/>
    <col min="768" max="768" width="15.7109375" style="43" bestFit="1" customWidth="1"/>
    <col min="769" max="1017" width="11.42578125" style="43"/>
    <col min="1018" max="1018" width="66.7109375" style="43" bestFit="1" customWidth="1"/>
    <col min="1019" max="1019" width="18.140625" style="43" bestFit="1" customWidth="1"/>
    <col min="1020" max="1020" width="17.85546875" style="43" customWidth="1"/>
    <col min="1021" max="1021" width="5.7109375" style="43" customWidth="1"/>
    <col min="1022" max="1022" width="15.85546875" style="43" customWidth="1"/>
    <col min="1023" max="1023" width="12.140625" style="43" customWidth="1"/>
    <col min="1024" max="1024" width="15.7109375" style="43" bestFit="1" customWidth="1"/>
    <col min="1025" max="1273" width="11.42578125" style="43"/>
    <col min="1274" max="1274" width="66.7109375" style="43" bestFit="1" customWidth="1"/>
    <col min="1275" max="1275" width="18.140625" style="43" bestFit="1" customWidth="1"/>
    <col min="1276" max="1276" width="17.85546875" style="43" customWidth="1"/>
    <col min="1277" max="1277" width="5.7109375" style="43" customWidth="1"/>
    <col min="1278" max="1278" width="15.85546875" style="43" customWidth="1"/>
    <col min="1279" max="1279" width="12.140625" style="43" customWidth="1"/>
    <col min="1280" max="1280" width="15.7109375" style="43" bestFit="1" customWidth="1"/>
    <col min="1281" max="1529" width="11.42578125" style="43"/>
    <col min="1530" max="1530" width="66.7109375" style="43" bestFit="1" customWidth="1"/>
    <col min="1531" max="1531" width="18.140625" style="43" bestFit="1" customWidth="1"/>
    <col min="1532" max="1532" width="17.85546875" style="43" customWidth="1"/>
    <col min="1533" max="1533" width="5.7109375" style="43" customWidth="1"/>
    <col min="1534" max="1534" width="15.85546875" style="43" customWidth="1"/>
    <col min="1535" max="1535" width="12.140625" style="43" customWidth="1"/>
    <col min="1536" max="1536" width="15.7109375" style="43" bestFit="1" customWidth="1"/>
    <col min="1537" max="1785" width="11.42578125" style="43"/>
    <col min="1786" max="1786" width="66.7109375" style="43" bestFit="1" customWidth="1"/>
    <col min="1787" max="1787" width="18.140625" style="43" bestFit="1" customWidth="1"/>
    <col min="1788" max="1788" width="17.85546875" style="43" customWidth="1"/>
    <col min="1789" max="1789" width="5.7109375" style="43" customWidth="1"/>
    <col min="1790" max="1790" width="15.85546875" style="43" customWidth="1"/>
    <col min="1791" max="1791" width="12.140625" style="43" customWidth="1"/>
    <col min="1792" max="1792" width="15.7109375" style="43" bestFit="1" customWidth="1"/>
    <col min="1793" max="2041" width="11.42578125" style="43"/>
    <col min="2042" max="2042" width="66.7109375" style="43" bestFit="1" customWidth="1"/>
    <col min="2043" max="2043" width="18.140625" style="43" bestFit="1" customWidth="1"/>
    <col min="2044" max="2044" width="17.85546875" style="43" customWidth="1"/>
    <col min="2045" max="2045" width="5.7109375" style="43" customWidth="1"/>
    <col min="2046" max="2046" width="15.85546875" style="43" customWidth="1"/>
    <col min="2047" max="2047" width="12.140625" style="43" customWidth="1"/>
    <col min="2048" max="2048" width="15.7109375" style="43" bestFit="1" customWidth="1"/>
    <col min="2049" max="2297" width="11.42578125" style="43"/>
    <col min="2298" max="2298" width="66.7109375" style="43" bestFit="1" customWidth="1"/>
    <col min="2299" max="2299" width="18.140625" style="43" bestFit="1" customWidth="1"/>
    <col min="2300" max="2300" width="17.85546875" style="43" customWidth="1"/>
    <col min="2301" max="2301" width="5.7109375" style="43" customWidth="1"/>
    <col min="2302" max="2302" width="15.85546875" style="43" customWidth="1"/>
    <col min="2303" max="2303" width="12.140625" style="43" customWidth="1"/>
    <col min="2304" max="2304" width="15.7109375" style="43" bestFit="1" customWidth="1"/>
    <col min="2305" max="2553" width="11.42578125" style="43"/>
    <col min="2554" max="2554" width="66.7109375" style="43" bestFit="1" customWidth="1"/>
    <col min="2555" max="2555" width="18.140625" style="43" bestFit="1" customWidth="1"/>
    <col min="2556" max="2556" width="17.85546875" style="43" customWidth="1"/>
    <col min="2557" max="2557" width="5.7109375" style="43" customWidth="1"/>
    <col min="2558" max="2558" width="15.85546875" style="43" customWidth="1"/>
    <col min="2559" max="2559" width="12.140625" style="43" customWidth="1"/>
    <col min="2560" max="2560" width="15.7109375" style="43" bestFit="1" customWidth="1"/>
    <col min="2561" max="2809" width="11.42578125" style="43"/>
    <col min="2810" max="2810" width="66.7109375" style="43" bestFit="1" customWidth="1"/>
    <col min="2811" max="2811" width="18.140625" style="43" bestFit="1" customWidth="1"/>
    <col min="2812" max="2812" width="17.85546875" style="43" customWidth="1"/>
    <col min="2813" max="2813" width="5.7109375" style="43" customWidth="1"/>
    <col min="2814" max="2814" width="15.85546875" style="43" customWidth="1"/>
    <col min="2815" max="2815" width="12.140625" style="43" customWidth="1"/>
    <col min="2816" max="2816" width="15.7109375" style="43" bestFit="1" customWidth="1"/>
    <col min="2817" max="3065" width="11.42578125" style="43"/>
    <col min="3066" max="3066" width="66.7109375" style="43" bestFit="1" customWidth="1"/>
    <col min="3067" max="3067" width="18.140625" style="43" bestFit="1" customWidth="1"/>
    <col min="3068" max="3068" width="17.85546875" style="43" customWidth="1"/>
    <col min="3069" max="3069" width="5.7109375" style="43" customWidth="1"/>
    <col min="3070" max="3070" width="15.85546875" style="43" customWidth="1"/>
    <col min="3071" max="3071" width="12.140625" style="43" customWidth="1"/>
    <col min="3072" max="3072" width="15.7109375" style="43" bestFit="1" customWidth="1"/>
    <col min="3073" max="3321" width="11.42578125" style="43"/>
    <col min="3322" max="3322" width="66.7109375" style="43" bestFit="1" customWidth="1"/>
    <col min="3323" max="3323" width="18.140625" style="43" bestFit="1" customWidth="1"/>
    <col min="3324" max="3324" width="17.85546875" style="43" customWidth="1"/>
    <col min="3325" max="3325" width="5.7109375" style="43" customWidth="1"/>
    <col min="3326" max="3326" width="15.85546875" style="43" customWidth="1"/>
    <col min="3327" max="3327" width="12.140625" style="43" customWidth="1"/>
    <col min="3328" max="3328" width="15.7109375" style="43" bestFit="1" customWidth="1"/>
    <col min="3329" max="3577" width="11.42578125" style="43"/>
    <col min="3578" max="3578" width="66.7109375" style="43" bestFit="1" customWidth="1"/>
    <col min="3579" max="3579" width="18.140625" style="43" bestFit="1" customWidth="1"/>
    <col min="3580" max="3580" width="17.85546875" style="43" customWidth="1"/>
    <col min="3581" max="3581" width="5.7109375" style="43" customWidth="1"/>
    <col min="3582" max="3582" width="15.85546875" style="43" customWidth="1"/>
    <col min="3583" max="3583" width="12.140625" style="43" customWidth="1"/>
    <col min="3584" max="3584" width="15.7109375" style="43" bestFit="1" customWidth="1"/>
    <col min="3585" max="3833" width="11.42578125" style="43"/>
    <col min="3834" max="3834" width="66.7109375" style="43" bestFit="1" customWidth="1"/>
    <col min="3835" max="3835" width="18.140625" style="43" bestFit="1" customWidth="1"/>
    <col min="3836" max="3836" width="17.85546875" style="43" customWidth="1"/>
    <col min="3837" max="3837" width="5.7109375" style="43" customWidth="1"/>
    <col min="3838" max="3838" width="15.85546875" style="43" customWidth="1"/>
    <col min="3839" max="3839" width="12.140625" style="43" customWidth="1"/>
    <col min="3840" max="3840" width="15.7109375" style="43" bestFit="1" customWidth="1"/>
    <col min="3841" max="4089" width="11.42578125" style="43"/>
    <col min="4090" max="4090" width="66.7109375" style="43" bestFit="1" customWidth="1"/>
    <col min="4091" max="4091" width="18.140625" style="43" bestFit="1" customWidth="1"/>
    <col min="4092" max="4092" width="17.85546875" style="43" customWidth="1"/>
    <col min="4093" max="4093" width="5.7109375" style="43" customWidth="1"/>
    <col min="4094" max="4094" width="15.85546875" style="43" customWidth="1"/>
    <col min="4095" max="4095" width="12.140625" style="43" customWidth="1"/>
    <col min="4096" max="4096" width="15.7109375" style="43" bestFit="1" customWidth="1"/>
    <col min="4097" max="4345" width="11.42578125" style="43"/>
    <col min="4346" max="4346" width="66.7109375" style="43" bestFit="1" customWidth="1"/>
    <col min="4347" max="4347" width="18.140625" style="43" bestFit="1" customWidth="1"/>
    <col min="4348" max="4348" width="17.85546875" style="43" customWidth="1"/>
    <col min="4349" max="4349" width="5.7109375" style="43" customWidth="1"/>
    <col min="4350" max="4350" width="15.85546875" style="43" customWidth="1"/>
    <col min="4351" max="4351" width="12.140625" style="43" customWidth="1"/>
    <col min="4352" max="4352" width="15.7109375" style="43" bestFit="1" customWidth="1"/>
    <col min="4353" max="4601" width="11.42578125" style="43"/>
    <col min="4602" max="4602" width="66.7109375" style="43" bestFit="1" customWidth="1"/>
    <col min="4603" max="4603" width="18.140625" style="43" bestFit="1" customWidth="1"/>
    <col min="4604" max="4604" width="17.85546875" style="43" customWidth="1"/>
    <col min="4605" max="4605" width="5.7109375" style="43" customWidth="1"/>
    <col min="4606" max="4606" width="15.85546875" style="43" customWidth="1"/>
    <col min="4607" max="4607" width="12.140625" style="43" customWidth="1"/>
    <col min="4608" max="4608" width="15.7109375" style="43" bestFit="1" customWidth="1"/>
    <col min="4609" max="4857" width="11.42578125" style="43"/>
    <col min="4858" max="4858" width="66.7109375" style="43" bestFit="1" customWidth="1"/>
    <col min="4859" max="4859" width="18.140625" style="43" bestFit="1" customWidth="1"/>
    <col min="4860" max="4860" width="17.85546875" style="43" customWidth="1"/>
    <col min="4861" max="4861" width="5.7109375" style="43" customWidth="1"/>
    <col min="4862" max="4862" width="15.85546875" style="43" customWidth="1"/>
    <col min="4863" max="4863" width="12.140625" style="43" customWidth="1"/>
    <col min="4864" max="4864" width="15.7109375" style="43" bestFit="1" customWidth="1"/>
    <col min="4865" max="5113" width="11.42578125" style="43"/>
    <col min="5114" max="5114" width="66.7109375" style="43" bestFit="1" customWidth="1"/>
    <col min="5115" max="5115" width="18.140625" style="43" bestFit="1" customWidth="1"/>
    <col min="5116" max="5116" width="17.85546875" style="43" customWidth="1"/>
    <col min="5117" max="5117" width="5.7109375" style="43" customWidth="1"/>
    <col min="5118" max="5118" width="15.85546875" style="43" customWidth="1"/>
    <col min="5119" max="5119" width="12.140625" style="43" customWidth="1"/>
    <col min="5120" max="5120" width="15.7109375" style="43" bestFit="1" customWidth="1"/>
    <col min="5121" max="5369" width="11.42578125" style="43"/>
    <col min="5370" max="5370" width="66.7109375" style="43" bestFit="1" customWidth="1"/>
    <col min="5371" max="5371" width="18.140625" style="43" bestFit="1" customWidth="1"/>
    <col min="5372" max="5372" width="17.85546875" style="43" customWidth="1"/>
    <col min="5373" max="5373" width="5.7109375" style="43" customWidth="1"/>
    <col min="5374" max="5374" width="15.85546875" style="43" customWidth="1"/>
    <col min="5375" max="5375" width="12.140625" style="43" customWidth="1"/>
    <col min="5376" max="5376" width="15.7109375" style="43" bestFit="1" customWidth="1"/>
    <col min="5377" max="5625" width="11.42578125" style="43"/>
    <col min="5626" max="5626" width="66.7109375" style="43" bestFit="1" customWidth="1"/>
    <col min="5627" max="5627" width="18.140625" style="43" bestFit="1" customWidth="1"/>
    <col min="5628" max="5628" width="17.85546875" style="43" customWidth="1"/>
    <col min="5629" max="5629" width="5.7109375" style="43" customWidth="1"/>
    <col min="5630" max="5630" width="15.85546875" style="43" customWidth="1"/>
    <col min="5631" max="5631" width="12.140625" style="43" customWidth="1"/>
    <col min="5632" max="5632" width="15.7109375" style="43" bestFit="1" customWidth="1"/>
    <col min="5633" max="5881" width="11.42578125" style="43"/>
    <col min="5882" max="5882" width="66.7109375" style="43" bestFit="1" customWidth="1"/>
    <col min="5883" max="5883" width="18.140625" style="43" bestFit="1" customWidth="1"/>
    <col min="5884" max="5884" width="17.85546875" style="43" customWidth="1"/>
    <col min="5885" max="5885" width="5.7109375" style="43" customWidth="1"/>
    <col min="5886" max="5886" width="15.85546875" style="43" customWidth="1"/>
    <col min="5887" max="5887" width="12.140625" style="43" customWidth="1"/>
    <col min="5888" max="5888" width="15.7109375" style="43" bestFit="1" customWidth="1"/>
    <col min="5889" max="6137" width="11.42578125" style="43"/>
    <col min="6138" max="6138" width="66.7109375" style="43" bestFit="1" customWidth="1"/>
    <col min="6139" max="6139" width="18.140625" style="43" bestFit="1" customWidth="1"/>
    <col min="6140" max="6140" width="17.85546875" style="43" customWidth="1"/>
    <col min="6141" max="6141" width="5.7109375" style="43" customWidth="1"/>
    <col min="6142" max="6142" width="15.85546875" style="43" customWidth="1"/>
    <col min="6143" max="6143" width="12.140625" style="43" customWidth="1"/>
    <col min="6144" max="6144" width="15.7109375" style="43" bestFit="1" customWidth="1"/>
    <col min="6145" max="6393" width="11.42578125" style="43"/>
    <col min="6394" max="6394" width="66.7109375" style="43" bestFit="1" customWidth="1"/>
    <col min="6395" max="6395" width="18.140625" style="43" bestFit="1" customWidth="1"/>
    <col min="6396" max="6396" width="17.85546875" style="43" customWidth="1"/>
    <col min="6397" max="6397" width="5.7109375" style="43" customWidth="1"/>
    <col min="6398" max="6398" width="15.85546875" style="43" customWidth="1"/>
    <col min="6399" max="6399" width="12.140625" style="43" customWidth="1"/>
    <col min="6400" max="6400" width="15.7109375" style="43" bestFit="1" customWidth="1"/>
    <col min="6401" max="6649" width="11.42578125" style="43"/>
    <col min="6650" max="6650" width="66.7109375" style="43" bestFit="1" customWidth="1"/>
    <col min="6651" max="6651" width="18.140625" style="43" bestFit="1" customWidth="1"/>
    <col min="6652" max="6652" width="17.85546875" style="43" customWidth="1"/>
    <col min="6653" max="6653" width="5.7109375" style="43" customWidth="1"/>
    <col min="6654" max="6654" width="15.85546875" style="43" customWidth="1"/>
    <col min="6655" max="6655" width="12.140625" style="43" customWidth="1"/>
    <col min="6656" max="6656" width="15.7109375" style="43" bestFit="1" customWidth="1"/>
    <col min="6657" max="6905" width="11.42578125" style="43"/>
    <col min="6906" max="6906" width="66.7109375" style="43" bestFit="1" customWidth="1"/>
    <col min="6907" max="6907" width="18.140625" style="43" bestFit="1" customWidth="1"/>
    <col min="6908" max="6908" width="17.85546875" style="43" customWidth="1"/>
    <col min="6909" max="6909" width="5.7109375" style="43" customWidth="1"/>
    <col min="6910" max="6910" width="15.85546875" style="43" customWidth="1"/>
    <col min="6911" max="6911" width="12.140625" style="43" customWidth="1"/>
    <col min="6912" max="6912" width="15.7109375" style="43" bestFit="1" customWidth="1"/>
    <col min="6913" max="7161" width="11.42578125" style="43"/>
    <col min="7162" max="7162" width="66.7109375" style="43" bestFit="1" customWidth="1"/>
    <col min="7163" max="7163" width="18.140625" style="43" bestFit="1" customWidth="1"/>
    <col min="7164" max="7164" width="17.85546875" style="43" customWidth="1"/>
    <col min="7165" max="7165" width="5.7109375" style="43" customWidth="1"/>
    <col min="7166" max="7166" width="15.85546875" style="43" customWidth="1"/>
    <col min="7167" max="7167" width="12.140625" style="43" customWidth="1"/>
    <col min="7168" max="7168" width="15.7109375" style="43" bestFit="1" customWidth="1"/>
    <col min="7169" max="7417" width="11.42578125" style="43"/>
    <col min="7418" max="7418" width="66.7109375" style="43" bestFit="1" customWidth="1"/>
    <col min="7419" max="7419" width="18.140625" style="43" bestFit="1" customWidth="1"/>
    <col min="7420" max="7420" width="17.85546875" style="43" customWidth="1"/>
    <col min="7421" max="7421" width="5.7109375" style="43" customWidth="1"/>
    <col min="7422" max="7422" width="15.85546875" style="43" customWidth="1"/>
    <col min="7423" max="7423" width="12.140625" style="43" customWidth="1"/>
    <col min="7424" max="7424" width="15.7109375" style="43" bestFit="1" customWidth="1"/>
    <col min="7425" max="7673" width="11.42578125" style="43"/>
    <col min="7674" max="7674" width="66.7109375" style="43" bestFit="1" customWidth="1"/>
    <col min="7675" max="7675" width="18.140625" style="43" bestFit="1" customWidth="1"/>
    <col min="7676" max="7676" width="17.85546875" style="43" customWidth="1"/>
    <col min="7677" max="7677" width="5.7109375" style="43" customWidth="1"/>
    <col min="7678" max="7678" width="15.85546875" style="43" customWidth="1"/>
    <col min="7679" max="7679" width="12.140625" style="43" customWidth="1"/>
    <col min="7680" max="7680" width="15.7109375" style="43" bestFit="1" customWidth="1"/>
    <col min="7681" max="7929" width="11.42578125" style="43"/>
    <col min="7930" max="7930" width="66.7109375" style="43" bestFit="1" customWidth="1"/>
    <col min="7931" max="7931" width="18.140625" style="43" bestFit="1" customWidth="1"/>
    <col min="7932" max="7932" width="17.85546875" style="43" customWidth="1"/>
    <col min="7933" max="7933" width="5.7109375" style="43" customWidth="1"/>
    <col min="7934" max="7934" width="15.85546875" style="43" customWidth="1"/>
    <col min="7935" max="7935" width="12.140625" style="43" customWidth="1"/>
    <col min="7936" max="7936" width="15.7109375" style="43" bestFit="1" customWidth="1"/>
    <col min="7937" max="8185" width="11.42578125" style="43"/>
    <col min="8186" max="8186" width="66.7109375" style="43" bestFit="1" customWidth="1"/>
    <col min="8187" max="8187" width="18.140625" style="43" bestFit="1" customWidth="1"/>
    <col min="8188" max="8188" width="17.85546875" style="43" customWidth="1"/>
    <col min="8189" max="8189" width="5.7109375" style="43" customWidth="1"/>
    <col min="8190" max="8190" width="15.85546875" style="43" customWidth="1"/>
    <col min="8191" max="8191" width="12.140625" style="43" customWidth="1"/>
    <col min="8192" max="8192" width="15.7109375" style="43" bestFit="1" customWidth="1"/>
    <col min="8193" max="8441" width="11.42578125" style="43"/>
    <col min="8442" max="8442" width="66.7109375" style="43" bestFit="1" customWidth="1"/>
    <col min="8443" max="8443" width="18.140625" style="43" bestFit="1" customWidth="1"/>
    <col min="8444" max="8444" width="17.85546875" style="43" customWidth="1"/>
    <col min="8445" max="8445" width="5.7109375" style="43" customWidth="1"/>
    <col min="8446" max="8446" width="15.85546875" style="43" customWidth="1"/>
    <col min="8447" max="8447" width="12.140625" style="43" customWidth="1"/>
    <col min="8448" max="8448" width="15.7109375" style="43" bestFit="1" customWidth="1"/>
    <col min="8449" max="8697" width="11.42578125" style="43"/>
    <col min="8698" max="8698" width="66.7109375" style="43" bestFit="1" customWidth="1"/>
    <col min="8699" max="8699" width="18.140625" style="43" bestFit="1" customWidth="1"/>
    <col min="8700" max="8700" width="17.85546875" style="43" customWidth="1"/>
    <col min="8701" max="8701" width="5.7109375" style="43" customWidth="1"/>
    <col min="8702" max="8702" width="15.85546875" style="43" customWidth="1"/>
    <col min="8703" max="8703" width="12.140625" style="43" customWidth="1"/>
    <col min="8704" max="8704" width="15.7109375" style="43" bestFit="1" customWidth="1"/>
    <col min="8705" max="8953" width="11.42578125" style="43"/>
    <col min="8954" max="8954" width="66.7109375" style="43" bestFit="1" customWidth="1"/>
    <col min="8955" max="8955" width="18.140625" style="43" bestFit="1" customWidth="1"/>
    <col min="8956" max="8956" width="17.85546875" style="43" customWidth="1"/>
    <col min="8957" max="8957" width="5.7109375" style="43" customWidth="1"/>
    <col min="8958" max="8958" width="15.85546875" style="43" customWidth="1"/>
    <col min="8959" max="8959" width="12.140625" style="43" customWidth="1"/>
    <col min="8960" max="8960" width="15.7109375" style="43" bestFit="1" customWidth="1"/>
    <col min="8961" max="9209" width="11.42578125" style="43"/>
    <col min="9210" max="9210" width="66.7109375" style="43" bestFit="1" customWidth="1"/>
    <col min="9211" max="9211" width="18.140625" style="43" bestFit="1" customWidth="1"/>
    <col min="9212" max="9212" width="17.85546875" style="43" customWidth="1"/>
    <col min="9213" max="9213" width="5.7109375" style="43" customWidth="1"/>
    <col min="9214" max="9214" width="15.85546875" style="43" customWidth="1"/>
    <col min="9215" max="9215" width="12.140625" style="43" customWidth="1"/>
    <col min="9216" max="9216" width="15.7109375" style="43" bestFit="1" customWidth="1"/>
    <col min="9217" max="9465" width="11.42578125" style="43"/>
    <col min="9466" max="9466" width="66.7109375" style="43" bestFit="1" customWidth="1"/>
    <col min="9467" max="9467" width="18.140625" style="43" bestFit="1" customWidth="1"/>
    <col min="9468" max="9468" width="17.85546875" style="43" customWidth="1"/>
    <col min="9469" max="9469" width="5.7109375" style="43" customWidth="1"/>
    <col min="9470" max="9470" width="15.85546875" style="43" customWidth="1"/>
    <col min="9471" max="9471" width="12.140625" style="43" customWidth="1"/>
    <col min="9472" max="9472" width="15.7109375" style="43" bestFit="1" customWidth="1"/>
    <col min="9473" max="9721" width="11.42578125" style="43"/>
    <col min="9722" max="9722" width="66.7109375" style="43" bestFit="1" customWidth="1"/>
    <col min="9723" max="9723" width="18.140625" style="43" bestFit="1" customWidth="1"/>
    <col min="9724" max="9724" width="17.85546875" style="43" customWidth="1"/>
    <col min="9725" max="9725" width="5.7109375" style="43" customWidth="1"/>
    <col min="9726" max="9726" width="15.85546875" style="43" customWidth="1"/>
    <col min="9727" max="9727" width="12.140625" style="43" customWidth="1"/>
    <col min="9728" max="9728" width="15.7109375" style="43" bestFit="1" customWidth="1"/>
    <col min="9729" max="9977" width="11.42578125" style="43"/>
    <col min="9978" max="9978" width="66.7109375" style="43" bestFit="1" customWidth="1"/>
    <col min="9979" max="9979" width="18.140625" style="43" bestFit="1" customWidth="1"/>
    <col min="9980" max="9980" width="17.85546875" style="43" customWidth="1"/>
    <col min="9981" max="9981" width="5.7109375" style="43" customWidth="1"/>
    <col min="9982" max="9982" width="15.85546875" style="43" customWidth="1"/>
    <col min="9983" max="9983" width="12.140625" style="43" customWidth="1"/>
    <col min="9984" max="9984" width="15.7109375" style="43" bestFit="1" customWidth="1"/>
    <col min="9985" max="10233" width="11.42578125" style="43"/>
    <col min="10234" max="10234" width="66.7109375" style="43" bestFit="1" customWidth="1"/>
    <col min="10235" max="10235" width="18.140625" style="43" bestFit="1" customWidth="1"/>
    <col min="10236" max="10236" width="17.85546875" style="43" customWidth="1"/>
    <col min="10237" max="10237" width="5.7109375" style="43" customWidth="1"/>
    <col min="10238" max="10238" width="15.85546875" style="43" customWidth="1"/>
    <col min="10239" max="10239" width="12.140625" style="43" customWidth="1"/>
    <col min="10240" max="10240" width="15.7109375" style="43" bestFit="1" customWidth="1"/>
    <col min="10241" max="10489" width="11.42578125" style="43"/>
    <col min="10490" max="10490" width="66.7109375" style="43" bestFit="1" customWidth="1"/>
    <col min="10491" max="10491" width="18.140625" style="43" bestFit="1" customWidth="1"/>
    <col min="10492" max="10492" width="17.85546875" style="43" customWidth="1"/>
    <col min="10493" max="10493" width="5.7109375" style="43" customWidth="1"/>
    <col min="10494" max="10494" width="15.85546875" style="43" customWidth="1"/>
    <col min="10495" max="10495" width="12.140625" style="43" customWidth="1"/>
    <col min="10496" max="10496" width="15.7109375" style="43" bestFit="1" customWidth="1"/>
    <col min="10497" max="10745" width="11.42578125" style="43"/>
    <col min="10746" max="10746" width="66.7109375" style="43" bestFit="1" customWidth="1"/>
    <col min="10747" max="10747" width="18.140625" style="43" bestFit="1" customWidth="1"/>
    <col min="10748" max="10748" width="17.85546875" style="43" customWidth="1"/>
    <col min="10749" max="10749" width="5.7109375" style="43" customWidth="1"/>
    <col min="10750" max="10750" width="15.85546875" style="43" customWidth="1"/>
    <col min="10751" max="10751" width="12.140625" style="43" customWidth="1"/>
    <col min="10752" max="10752" width="15.7109375" style="43" bestFit="1" customWidth="1"/>
    <col min="10753" max="11001" width="11.42578125" style="43"/>
    <col min="11002" max="11002" width="66.7109375" style="43" bestFit="1" customWidth="1"/>
    <col min="11003" max="11003" width="18.140625" style="43" bestFit="1" customWidth="1"/>
    <col min="11004" max="11004" width="17.85546875" style="43" customWidth="1"/>
    <col min="11005" max="11005" width="5.7109375" style="43" customWidth="1"/>
    <col min="11006" max="11006" width="15.85546875" style="43" customWidth="1"/>
    <col min="11007" max="11007" width="12.140625" style="43" customWidth="1"/>
    <col min="11008" max="11008" width="15.7109375" style="43" bestFit="1" customWidth="1"/>
    <col min="11009" max="11257" width="11.42578125" style="43"/>
    <col min="11258" max="11258" width="66.7109375" style="43" bestFit="1" customWidth="1"/>
    <col min="11259" max="11259" width="18.140625" style="43" bestFit="1" customWidth="1"/>
    <col min="11260" max="11260" width="17.85546875" style="43" customWidth="1"/>
    <col min="11261" max="11261" width="5.7109375" style="43" customWidth="1"/>
    <col min="11262" max="11262" width="15.85546875" style="43" customWidth="1"/>
    <col min="11263" max="11263" width="12.140625" style="43" customWidth="1"/>
    <col min="11264" max="11264" width="15.7109375" style="43" bestFit="1" customWidth="1"/>
    <col min="11265" max="11513" width="11.42578125" style="43"/>
    <col min="11514" max="11514" width="66.7109375" style="43" bestFit="1" customWidth="1"/>
    <col min="11515" max="11515" width="18.140625" style="43" bestFit="1" customWidth="1"/>
    <col min="11516" max="11516" width="17.85546875" style="43" customWidth="1"/>
    <col min="11517" max="11517" width="5.7109375" style="43" customWidth="1"/>
    <col min="11518" max="11518" width="15.85546875" style="43" customWidth="1"/>
    <col min="11519" max="11519" width="12.140625" style="43" customWidth="1"/>
    <col min="11520" max="11520" width="15.7109375" style="43" bestFit="1" customWidth="1"/>
    <col min="11521" max="11769" width="11.42578125" style="43"/>
    <col min="11770" max="11770" width="66.7109375" style="43" bestFit="1" customWidth="1"/>
    <col min="11771" max="11771" width="18.140625" style="43" bestFit="1" customWidth="1"/>
    <col min="11772" max="11772" width="17.85546875" style="43" customWidth="1"/>
    <col min="11773" max="11773" width="5.7109375" style="43" customWidth="1"/>
    <col min="11774" max="11774" width="15.85546875" style="43" customWidth="1"/>
    <col min="11775" max="11775" width="12.140625" style="43" customWidth="1"/>
    <col min="11776" max="11776" width="15.7109375" style="43" bestFit="1" customWidth="1"/>
    <col min="11777" max="12025" width="11.42578125" style="43"/>
    <col min="12026" max="12026" width="66.7109375" style="43" bestFit="1" customWidth="1"/>
    <col min="12027" max="12027" width="18.140625" style="43" bestFit="1" customWidth="1"/>
    <col min="12028" max="12028" width="17.85546875" style="43" customWidth="1"/>
    <col min="12029" max="12029" width="5.7109375" style="43" customWidth="1"/>
    <col min="12030" max="12030" width="15.85546875" style="43" customWidth="1"/>
    <col min="12031" max="12031" width="12.140625" style="43" customWidth="1"/>
    <col min="12032" max="12032" width="15.7109375" style="43" bestFit="1" customWidth="1"/>
    <col min="12033" max="12281" width="11.42578125" style="43"/>
    <col min="12282" max="12282" width="66.7109375" style="43" bestFit="1" customWidth="1"/>
    <col min="12283" max="12283" width="18.140625" style="43" bestFit="1" customWidth="1"/>
    <col min="12284" max="12284" width="17.85546875" style="43" customWidth="1"/>
    <col min="12285" max="12285" width="5.7109375" style="43" customWidth="1"/>
    <col min="12286" max="12286" width="15.85546875" style="43" customWidth="1"/>
    <col min="12287" max="12287" width="12.140625" style="43" customWidth="1"/>
    <col min="12288" max="12288" width="15.7109375" style="43" bestFit="1" customWidth="1"/>
    <col min="12289" max="12537" width="11.42578125" style="43"/>
    <col min="12538" max="12538" width="66.7109375" style="43" bestFit="1" customWidth="1"/>
    <col min="12539" max="12539" width="18.140625" style="43" bestFit="1" customWidth="1"/>
    <col min="12540" max="12540" width="17.85546875" style="43" customWidth="1"/>
    <col min="12541" max="12541" width="5.7109375" style="43" customWidth="1"/>
    <col min="12542" max="12542" width="15.85546875" style="43" customWidth="1"/>
    <col min="12543" max="12543" width="12.140625" style="43" customWidth="1"/>
    <col min="12544" max="12544" width="15.7109375" style="43" bestFit="1" customWidth="1"/>
    <col min="12545" max="12793" width="11.42578125" style="43"/>
    <col min="12794" max="12794" width="66.7109375" style="43" bestFit="1" customWidth="1"/>
    <col min="12795" max="12795" width="18.140625" style="43" bestFit="1" customWidth="1"/>
    <col min="12796" max="12796" width="17.85546875" style="43" customWidth="1"/>
    <col min="12797" max="12797" width="5.7109375" style="43" customWidth="1"/>
    <col min="12798" max="12798" width="15.85546875" style="43" customWidth="1"/>
    <col min="12799" max="12799" width="12.140625" style="43" customWidth="1"/>
    <col min="12800" max="12800" width="15.7109375" style="43" bestFit="1" customWidth="1"/>
    <col min="12801" max="13049" width="11.42578125" style="43"/>
    <col min="13050" max="13050" width="66.7109375" style="43" bestFit="1" customWidth="1"/>
    <col min="13051" max="13051" width="18.140625" style="43" bestFit="1" customWidth="1"/>
    <col min="13052" max="13052" width="17.85546875" style="43" customWidth="1"/>
    <col min="13053" max="13053" width="5.7109375" style="43" customWidth="1"/>
    <col min="13054" max="13054" width="15.85546875" style="43" customWidth="1"/>
    <col min="13055" max="13055" width="12.140625" style="43" customWidth="1"/>
    <col min="13056" max="13056" width="15.7109375" style="43" bestFit="1" customWidth="1"/>
    <col min="13057" max="13305" width="11.42578125" style="43"/>
    <col min="13306" max="13306" width="66.7109375" style="43" bestFit="1" customWidth="1"/>
    <col min="13307" max="13307" width="18.140625" style="43" bestFit="1" customWidth="1"/>
    <col min="13308" max="13308" width="17.85546875" style="43" customWidth="1"/>
    <col min="13309" max="13309" width="5.7109375" style="43" customWidth="1"/>
    <col min="13310" max="13310" width="15.85546875" style="43" customWidth="1"/>
    <col min="13311" max="13311" width="12.140625" style="43" customWidth="1"/>
    <col min="13312" max="13312" width="15.7109375" style="43" bestFit="1" customWidth="1"/>
    <col min="13313" max="13561" width="11.42578125" style="43"/>
    <col min="13562" max="13562" width="66.7109375" style="43" bestFit="1" customWidth="1"/>
    <col min="13563" max="13563" width="18.140625" style="43" bestFit="1" customWidth="1"/>
    <col min="13564" max="13564" width="17.85546875" style="43" customWidth="1"/>
    <col min="13565" max="13565" width="5.7109375" style="43" customWidth="1"/>
    <col min="13566" max="13566" width="15.85546875" style="43" customWidth="1"/>
    <col min="13567" max="13567" width="12.140625" style="43" customWidth="1"/>
    <col min="13568" max="13568" width="15.7109375" style="43" bestFit="1" customWidth="1"/>
    <col min="13569" max="13817" width="11.42578125" style="43"/>
    <col min="13818" max="13818" width="66.7109375" style="43" bestFit="1" customWidth="1"/>
    <col min="13819" max="13819" width="18.140625" style="43" bestFit="1" customWidth="1"/>
    <col min="13820" max="13820" width="17.85546875" style="43" customWidth="1"/>
    <col min="13821" max="13821" width="5.7109375" style="43" customWidth="1"/>
    <col min="13822" max="13822" width="15.85546875" style="43" customWidth="1"/>
    <col min="13823" max="13823" width="12.140625" style="43" customWidth="1"/>
    <col min="13824" max="13824" width="15.7109375" style="43" bestFit="1" customWidth="1"/>
    <col min="13825" max="14073" width="11.42578125" style="43"/>
    <col min="14074" max="14074" width="66.7109375" style="43" bestFit="1" customWidth="1"/>
    <col min="14075" max="14075" width="18.140625" style="43" bestFit="1" customWidth="1"/>
    <col min="14076" max="14076" width="17.85546875" style="43" customWidth="1"/>
    <col min="14077" max="14077" width="5.7109375" style="43" customWidth="1"/>
    <col min="14078" max="14078" width="15.85546875" style="43" customWidth="1"/>
    <col min="14079" max="14079" width="12.140625" style="43" customWidth="1"/>
    <col min="14080" max="14080" width="15.7109375" style="43" bestFit="1" customWidth="1"/>
    <col min="14081" max="14329" width="11.42578125" style="43"/>
    <col min="14330" max="14330" width="66.7109375" style="43" bestFit="1" customWidth="1"/>
    <col min="14331" max="14331" width="18.140625" style="43" bestFit="1" customWidth="1"/>
    <col min="14332" max="14332" width="17.85546875" style="43" customWidth="1"/>
    <col min="14333" max="14333" width="5.7109375" style="43" customWidth="1"/>
    <col min="14334" max="14334" width="15.85546875" style="43" customWidth="1"/>
    <col min="14335" max="14335" width="12.140625" style="43" customWidth="1"/>
    <col min="14336" max="14336" width="15.7109375" style="43" bestFit="1" customWidth="1"/>
    <col min="14337" max="14585" width="11.42578125" style="43"/>
    <col min="14586" max="14586" width="66.7109375" style="43" bestFit="1" customWidth="1"/>
    <col min="14587" max="14587" width="18.140625" style="43" bestFit="1" customWidth="1"/>
    <col min="14588" max="14588" width="17.85546875" style="43" customWidth="1"/>
    <col min="14589" max="14589" width="5.7109375" style="43" customWidth="1"/>
    <col min="14590" max="14590" width="15.85546875" style="43" customWidth="1"/>
    <col min="14591" max="14591" width="12.140625" style="43" customWidth="1"/>
    <col min="14592" max="14592" width="15.7109375" style="43" bestFit="1" customWidth="1"/>
    <col min="14593" max="14841" width="11.42578125" style="43"/>
    <col min="14842" max="14842" width="66.7109375" style="43" bestFit="1" customWidth="1"/>
    <col min="14843" max="14843" width="18.140625" style="43" bestFit="1" customWidth="1"/>
    <col min="14844" max="14844" width="17.85546875" style="43" customWidth="1"/>
    <col min="14845" max="14845" width="5.7109375" style="43" customWidth="1"/>
    <col min="14846" max="14846" width="15.85546875" style="43" customWidth="1"/>
    <col min="14847" max="14847" width="12.140625" style="43" customWidth="1"/>
    <col min="14848" max="14848" width="15.7109375" style="43" bestFit="1" customWidth="1"/>
    <col min="14849" max="15097" width="11.42578125" style="43"/>
    <col min="15098" max="15098" width="66.7109375" style="43" bestFit="1" customWidth="1"/>
    <col min="15099" max="15099" width="18.140625" style="43" bestFit="1" customWidth="1"/>
    <col min="15100" max="15100" width="17.85546875" style="43" customWidth="1"/>
    <col min="15101" max="15101" width="5.7109375" style="43" customWidth="1"/>
    <col min="15102" max="15102" width="15.85546875" style="43" customWidth="1"/>
    <col min="15103" max="15103" width="12.140625" style="43" customWidth="1"/>
    <col min="15104" max="15104" width="15.7109375" style="43" bestFit="1" customWidth="1"/>
    <col min="15105" max="15353" width="11.42578125" style="43"/>
    <col min="15354" max="15354" width="66.7109375" style="43" bestFit="1" customWidth="1"/>
    <col min="15355" max="15355" width="18.140625" style="43" bestFit="1" customWidth="1"/>
    <col min="15356" max="15356" width="17.85546875" style="43" customWidth="1"/>
    <col min="15357" max="15357" width="5.7109375" style="43" customWidth="1"/>
    <col min="15358" max="15358" width="15.85546875" style="43" customWidth="1"/>
    <col min="15359" max="15359" width="12.140625" style="43" customWidth="1"/>
    <col min="15360" max="15360" width="15.7109375" style="43" bestFit="1" customWidth="1"/>
    <col min="15361" max="15609" width="11.42578125" style="43"/>
    <col min="15610" max="15610" width="66.7109375" style="43" bestFit="1" customWidth="1"/>
    <col min="15611" max="15611" width="18.140625" style="43" bestFit="1" customWidth="1"/>
    <col min="15612" max="15612" width="17.85546875" style="43" customWidth="1"/>
    <col min="15613" max="15613" width="5.7109375" style="43" customWidth="1"/>
    <col min="15614" max="15614" width="15.85546875" style="43" customWidth="1"/>
    <col min="15615" max="15615" width="12.140625" style="43" customWidth="1"/>
    <col min="15616" max="15616" width="15.7109375" style="43" bestFit="1" customWidth="1"/>
    <col min="15617" max="15865" width="11.42578125" style="43"/>
    <col min="15866" max="15866" width="66.7109375" style="43" bestFit="1" customWidth="1"/>
    <col min="15867" max="15867" width="18.140625" style="43" bestFit="1" customWidth="1"/>
    <col min="15868" max="15868" width="17.85546875" style="43" customWidth="1"/>
    <col min="15869" max="15869" width="5.7109375" style="43" customWidth="1"/>
    <col min="15870" max="15870" width="15.85546875" style="43" customWidth="1"/>
    <col min="15871" max="15871" width="12.140625" style="43" customWidth="1"/>
    <col min="15872" max="15872" width="15.7109375" style="43" bestFit="1" customWidth="1"/>
    <col min="15873" max="16121" width="11.42578125" style="43"/>
    <col min="16122" max="16122" width="66.7109375" style="43" bestFit="1" customWidth="1"/>
    <col min="16123" max="16123" width="18.140625" style="43" bestFit="1" customWidth="1"/>
    <col min="16124" max="16124" width="17.85546875" style="43" customWidth="1"/>
    <col min="16125" max="16125" width="5.7109375" style="43" customWidth="1"/>
    <col min="16126" max="16126" width="15.85546875" style="43" customWidth="1"/>
    <col min="16127" max="16127" width="12.140625" style="43" customWidth="1"/>
    <col min="16128" max="16128" width="15.7109375" style="43" bestFit="1" customWidth="1"/>
    <col min="16129" max="16384" width="11.42578125" style="43"/>
  </cols>
  <sheetData>
    <row r="1" spans="1:2" ht="15">
      <c r="A1" s="72"/>
      <c r="B1" s="73"/>
    </row>
    <row r="2" spans="1:2" ht="15">
      <c r="A2" s="72"/>
      <c r="B2" s="73"/>
    </row>
    <row r="3" spans="1:2" ht="15">
      <c r="A3" s="72"/>
      <c r="B3" s="73"/>
    </row>
    <row r="4" spans="1:2" ht="15">
      <c r="A4" s="72"/>
      <c r="B4" s="73"/>
    </row>
    <row r="5" spans="1:2" ht="15.75" thickBot="1">
      <c r="A5" s="72"/>
      <c r="B5" s="73"/>
    </row>
    <row r="6" spans="1:2" ht="15">
      <c r="A6" s="127" t="s">
        <v>0</v>
      </c>
      <c r="B6" s="128"/>
    </row>
    <row r="7" spans="1:2" ht="15">
      <c r="A7" s="129" t="s">
        <v>212</v>
      </c>
      <c r="B7" s="130"/>
    </row>
    <row r="8" spans="1:2" ht="15.75" thickBot="1">
      <c r="A8" s="131"/>
      <c r="B8" s="132"/>
    </row>
    <row r="9" spans="1:2">
      <c r="A9" s="74" t="s">
        <v>93</v>
      </c>
      <c r="B9" s="75" t="s">
        <v>94</v>
      </c>
    </row>
    <row r="10" spans="1:2" ht="15">
      <c r="A10" s="76" t="s">
        <v>95</v>
      </c>
      <c r="B10" s="77">
        <f>+B12+B20+B30+B40+B50+B61+B70</f>
        <v>22143947.400000002</v>
      </c>
    </row>
    <row r="11" spans="1:2">
      <c r="A11" s="76"/>
      <c r="B11" s="68"/>
    </row>
    <row r="12" spans="1:2" s="79" customFormat="1" ht="15">
      <c r="A12" s="78" t="s">
        <v>15</v>
      </c>
      <c r="B12" s="77">
        <f>SUM(B13:B19)</f>
        <v>6229319</v>
      </c>
    </row>
    <row r="13" spans="1:2">
      <c r="A13" s="80" t="s">
        <v>96</v>
      </c>
      <c r="B13" s="68">
        <v>4500000</v>
      </c>
    </row>
    <row r="14" spans="1:2">
      <c r="A14" s="80" t="s">
        <v>97</v>
      </c>
      <c r="B14" s="81">
        <v>244000</v>
      </c>
    </row>
    <row r="15" spans="1:2">
      <c r="A15" s="80" t="s">
        <v>21</v>
      </c>
      <c r="B15" s="81">
        <v>885319</v>
      </c>
    </row>
    <row r="16" spans="1:2">
      <c r="A16" s="80" t="s">
        <v>98</v>
      </c>
      <c r="B16" s="81">
        <v>0</v>
      </c>
    </row>
    <row r="17" spans="1:2">
      <c r="A17" s="80" t="s">
        <v>99</v>
      </c>
      <c r="B17" s="81">
        <v>600000</v>
      </c>
    </row>
    <row r="18" spans="1:2">
      <c r="A18" s="80" t="s">
        <v>100</v>
      </c>
      <c r="B18" s="81">
        <v>0</v>
      </c>
    </row>
    <row r="19" spans="1:2">
      <c r="A19" s="80" t="s">
        <v>101</v>
      </c>
      <c r="B19" s="81">
        <v>0</v>
      </c>
    </row>
    <row r="20" spans="1:2" s="79" customFormat="1" ht="15">
      <c r="A20" s="78" t="s">
        <v>27</v>
      </c>
      <c r="B20" s="77">
        <f>SUM(B21:B29)</f>
        <v>657500</v>
      </c>
    </row>
    <row r="21" spans="1:2" ht="15" customHeight="1">
      <c r="A21" s="80" t="s">
        <v>102</v>
      </c>
      <c r="B21" s="68">
        <v>270900</v>
      </c>
    </row>
    <row r="22" spans="1:2">
      <c r="A22" s="80" t="s">
        <v>34</v>
      </c>
      <c r="B22" s="68">
        <v>195200</v>
      </c>
    </row>
    <row r="23" spans="1:2">
      <c r="A23" s="80" t="s">
        <v>103</v>
      </c>
      <c r="B23" s="68">
        <v>0</v>
      </c>
    </row>
    <row r="24" spans="1:2">
      <c r="A24" s="80" t="s">
        <v>104</v>
      </c>
      <c r="B24" s="68">
        <v>0</v>
      </c>
    </row>
    <row r="25" spans="1:2">
      <c r="A25" s="80" t="s">
        <v>105</v>
      </c>
      <c r="B25" s="68">
        <v>0</v>
      </c>
    </row>
    <row r="26" spans="1:2">
      <c r="A26" s="80" t="s">
        <v>36</v>
      </c>
      <c r="B26" s="68">
        <v>150000</v>
      </c>
    </row>
    <row r="27" spans="1:2">
      <c r="A27" s="80" t="s">
        <v>106</v>
      </c>
      <c r="B27" s="68">
        <v>0</v>
      </c>
    </row>
    <row r="28" spans="1:2">
      <c r="A28" s="80" t="s">
        <v>107</v>
      </c>
      <c r="B28" s="68">
        <v>0</v>
      </c>
    </row>
    <row r="29" spans="1:2">
      <c r="A29" s="80" t="s">
        <v>37</v>
      </c>
      <c r="B29" s="68">
        <v>41400</v>
      </c>
    </row>
    <row r="30" spans="1:2" s="79" customFormat="1" ht="15">
      <c r="A30" s="78" t="s">
        <v>40</v>
      </c>
      <c r="B30" s="77">
        <f>SUM(B31:B39)</f>
        <v>6603769.1200000001</v>
      </c>
    </row>
    <row r="31" spans="1:2">
      <c r="A31" s="80" t="s">
        <v>108</v>
      </c>
      <c r="B31" s="68">
        <v>21500</v>
      </c>
    </row>
    <row r="32" spans="1:2">
      <c r="A32" s="80" t="s">
        <v>109</v>
      </c>
      <c r="B32" s="68">
        <v>0</v>
      </c>
    </row>
    <row r="33" spans="1:2">
      <c r="A33" s="80" t="s">
        <v>110</v>
      </c>
      <c r="B33" s="68">
        <v>2448483.29</v>
      </c>
    </row>
    <row r="34" spans="1:2">
      <c r="A34" s="80" t="s">
        <v>49</v>
      </c>
      <c r="B34" s="68">
        <v>140000</v>
      </c>
    </row>
    <row r="35" spans="1:2">
      <c r="A35" s="80" t="s">
        <v>111</v>
      </c>
      <c r="B35" s="68">
        <v>468185.83</v>
      </c>
    </row>
    <row r="36" spans="1:2">
      <c r="A36" s="80" t="s">
        <v>56</v>
      </c>
      <c r="B36" s="68">
        <v>1500000</v>
      </c>
    </row>
    <row r="37" spans="1:2">
      <c r="A37" s="80" t="s">
        <v>112</v>
      </c>
      <c r="B37" s="68">
        <v>40000</v>
      </c>
    </row>
    <row r="38" spans="1:2">
      <c r="A38" s="80" t="s">
        <v>60</v>
      </c>
      <c r="B38" s="68">
        <v>1945600</v>
      </c>
    </row>
    <row r="39" spans="1:2">
      <c r="A39" s="80" t="s">
        <v>78</v>
      </c>
      <c r="B39" s="68">
        <v>40000</v>
      </c>
    </row>
    <row r="40" spans="1:2" s="79" customFormat="1" ht="15">
      <c r="A40" s="78" t="s">
        <v>113</v>
      </c>
      <c r="B40" s="77">
        <f>SUM(B41:B49)</f>
        <v>0</v>
      </c>
    </row>
    <row r="41" spans="1:2">
      <c r="A41" s="80" t="s">
        <v>114</v>
      </c>
      <c r="B41" s="68">
        <v>0</v>
      </c>
    </row>
    <row r="42" spans="1:2">
      <c r="A42" s="80" t="s">
        <v>115</v>
      </c>
      <c r="B42" s="68">
        <v>0</v>
      </c>
    </row>
    <row r="43" spans="1:2">
      <c r="A43" s="80" t="s">
        <v>116</v>
      </c>
      <c r="B43" s="68">
        <v>0</v>
      </c>
    </row>
    <row r="44" spans="1:2">
      <c r="A44" s="80" t="s">
        <v>117</v>
      </c>
      <c r="B44" s="68">
        <v>0</v>
      </c>
    </row>
    <row r="45" spans="1:2">
      <c r="A45" s="80" t="s">
        <v>118</v>
      </c>
      <c r="B45" s="68">
        <v>0</v>
      </c>
    </row>
    <row r="46" spans="1:2">
      <c r="A46" s="80" t="s">
        <v>119</v>
      </c>
      <c r="B46" s="68">
        <v>0</v>
      </c>
    </row>
    <row r="47" spans="1:2">
      <c r="A47" s="80" t="s">
        <v>120</v>
      </c>
      <c r="B47" s="68">
        <v>0</v>
      </c>
    </row>
    <row r="48" spans="1:2">
      <c r="A48" s="80" t="s">
        <v>121</v>
      </c>
      <c r="B48" s="68">
        <v>0</v>
      </c>
    </row>
    <row r="49" spans="1:2">
      <c r="A49" s="80" t="s">
        <v>122</v>
      </c>
      <c r="B49" s="68">
        <v>0</v>
      </c>
    </row>
    <row r="50" spans="1:2" s="79" customFormat="1" ht="15">
      <c r="A50" s="78" t="s">
        <v>123</v>
      </c>
      <c r="B50" s="77">
        <f>SUM(B51:B60)</f>
        <v>2727170</v>
      </c>
    </row>
    <row r="51" spans="1:2">
      <c r="A51" s="80" t="s">
        <v>124</v>
      </c>
      <c r="B51" s="68">
        <v>573843</v>
      </c>
    </row>
    <row r="52" spans="1:2">
      <c r="A52" s="80" t="s">
        <v>125</v>
      </c>
      <c r="B52" s="68">
        <v>65717</v>
      </c>
    </row>
    <row r="53" spans="1:2">
      <c r="A53" s="80" t="s">
        <v>126</v>
      </c>
      <c r="B53" s="68">
        <v>10440</v>
      </c>
    </row>
    <row r="54" spans="1:2">
      <c r="A54" s="80" t="s">
        <v>127</v>
      </c>
      <c r="B54" s="68">
        <v>1765170</v>
      </c>
    </row>
    <row r="55" spans="1:2">
      <c r="A55" s="80" t="s">
        <v>128</v>
      </c>
      <c r="B55" s="68">
        <v>0</v>
      </c>
    </row>
    <row r="56" spans="1:2">
      <c r="A56" s="80" t="s">
        <v>129</v>
      </c>
      <c r="B56" s="68">
        <v>0</v>
      </c>
    </row>
    <row r="57" spans="1:2">
      <c r="A57" s="80" t="s">
        <v>130</v>
      </c>
      <c r="B57" s="68">
        <v>312000</v>
      </c>
    </row>
    <row r="58" spans="1:2">
      <c r="A58" s="80" t="s">
        <v>131</v>
      </c>
      <c r="B58" s="68">
        <v>0</v>
      </c>
    </row>
    <row r="59" spans="1:2">
      <c r="A59" s="80" t="s">
        <v>132</v>
      </c>
      <c r="B59" s="68">
        <v>0</v>
      </c>
    </row>
    <row r="60" spans="1:2">
      <c r="A60" s="80" t="s">
        <v>133</v>
      </c>
      <c r="B60" s="68">
        <v>0</v>
      </c>
    </row>
    <row r="61" spans="1:2" s="79" customFormat="1" ht="15">
      <c r="A61" s="78" t="s">
        <v>80</v>
      </c>
      <c r="B61" s="77">
        <f>SUM(B62:B69)</f>
        <v>5926189.2800000003</v>
      </c>
    </row>
    <row r="62" spans="1:2">
      <c r="A62" s="80" t="s">
        <v>81</v>
      </c>
      <c r="B62" s="81">
        <v>0</v>
      </c>
    </row>
    <row r="63" spans="1:2">
      <c r="A63" s="80" t="s">
        <v>82</v>
      </c>
      <c r="B63" s="68">
        <v>5926189.2800000003</v>
      </c>
    </row>
    <row r="64" spans="1:2">
      <c r="A64" s="80" t="s">
        <v>134</v>
      </c>
      <c r="B64" s="68">
        <v>0</v>
      </c>
    </row>
    <row r="65" spans="1:2">
      <c r="A65" s="80" t="s">
        <v>135</v>
      </c>
      <c r="B65" s="68">
        <v>0</v>
      </c>
    </row>
    <row r="66" spans="1:2">
      <c r="A66" s="80" t="s">
        <v>136</v>
      </c>
      <c r="B66" s="68">
        <v>0</v>
      </c>
    </row>
    <row r="67" spans="1:2">
      <c r="A67" s="80" t="s">
        <v>137</v>
      </c>
      <c r="B67" s="68">
        <v>0</v>
      </c>
    </row>
    <row r="68" spans="1:2">
      <c r="A68" s="80" t="s">
        <v>138</v>
      </c>
      <c r="B68" s="68">
        <v>0</v>
      </c>
    </row>
    <row r="69" spans="1:2">
      <c r="A69" s="80" t="s">
        <v>139</v>
      </c>
      <c r="B69" s="68">
        <v>0</v>
      </c>
    </row>
    <row r="70" spans="1:2" s="79" customFormat="1" ht="15">
      <c r="A70" s="78" t="s">
        <v>140</v>
      </c>
      <c r="B70" s="77">
        <v>0</v>
      </c>
    </row>
    <row r="71" spans="1:2">
      <c r="A71" s="80" t="s">
        <v>141</v>
      </c>
      <c r="B71" s="68">
        <v>0</v>
      </c>
    </row>
    <row r="72" spans="1:2">
      <c r="A72" s="80" t="s">
        <v>142</v>
      </c>
      <c r="B72" s="68">
        <v>0</v>
      </c>
    </row>
    <row r="73" spans="1:2">
      <c r="A73" s="80" t="s">
        <v>143</v>
      </c>
      <c r="B73" s="68">
        <v>0</v>
      </c>
    </row>
    <row r="74" spans="1:2">
      <c r="A74" s="80" t="s">
        <v>144</v>
      </c>
      <c r="B74" s="68">
        <v>0</v>
      </c>
    </row>
    <row r="75" spans="1:2">
      <c r="A75" s="80" t="s">
        <v>145</v>
      </c>
      <c r="B75" s="68">
        <v>0</v>
      </c>
    </row>
    <row r="76" spans="1:2">
      <c r="A76" s="80" t="s">
        <v>146</v>
      </c>
      <c r="B76" s="68">
        <v>0</v>
      </c>
    </row>
    <row r="77" spans="1:2">
      <c r="A77" s="80" t="s">
        <v>147</v>
      </c>
      <c r="B77" s="68">
        <v>0</v>
      </c>
    </row>
    <row r="78" spans="1:2">
      <c r="A78" s="80" t="s">
        <v>148</v>
      </c>
      <c r="B78" s="68">
        <v>0</v>
      </c>
    </row>
    <row r="79" spans="1:2">
      <c r="A79" s="80" t="s">
        <v>149</v>
      </c>
      <c r="B79" s="68">
        <v>0</v>
      </c>
    </row>
    <row r="80" spans="1:2">
      <c r="A80" s="80" t="s">
        <v>150</v>
      </c>
      <c r="B80" s="68">
        <v>0</v>
      </c>
    </row>
    <row r="81" spans="1:2">
      <c r="A81" s="80" t="s">
        <v>151</v>
      </c>
      <c r="B81" s="68">
        <v>0</v>
      </c>
    </row>
    <row r="82" spans="1:2">
      <c r="A82" s="80" t="s">
        <v>152</v>
      </c>
      <c r="B82" s="68">
        <v>0</v>
      </c>
    </row>
    <row r="83" spans="1:2">
      <c r="A83" s="80" t="s">
        <v>153</v>
      </c>
      <c r="B83" s="68">
        <v>0</v>
      </c>
    </row>
    <row r="84" spans="1:2" ht="15" thickBot="1">
      <c r="A84" s="82" t="s">
        <v>154</v>
      </c>
      <c r="B84" s="83">
        <v>0</v>
      </c>
    </row>
    <row r="86" spans="1:2" ht="15" thickBot="1"/>
    <row r="87" spans="1:2" ht="15">
      <c r="A87" s="56" t="str">
        <f>+A6</f>
        <v>INSTITUTO MUNICIPAL DE LAS MUJERES REGIAS</v>
      </c>
      <c r="B87" s="48"/>
    </row>
    <row r="88" spans="1:2" ht="15">
      <c r="A88" s="122" t="str">
        <f>+A7</f>
        <v>Sexta Modificación al Presupuesto de Egresos para el Ejercicio Fiscal 2018</v>
      </c>
      <c r="B88" s="123"/>
    </row>
    <row r="89" spans="1:2">
      <c r="A89" s="61" t="s">
        <v>155</v>
      </c>
      <c r="B89" s="69" t="s">
        <v>94</v>
      </c>
    </row>
    <row r="90" spans="1:2">
      <c r="A90" s="61" t="s">
        <v>95</v>
      </c>
      <c r="B90" s="45">
        <f>+B96</f>
        <v>22143947.400000002</v>
      </c>
    </row>
    <row r="91" spans="1:2">
      <c r="A91" s="61" t="s">
        <v>156</v>
      </c>
      <c r="B91" s="46"/>
    </row>
    <row r="92" spans="1:2">
      <c r="A92" s="61" t="s">
        <v>157</v>
      </c>
      <c r="B92" s="46"/>
    </row>
    <row r="93" spans="1:2">
      <c r="A93" s="61" t="s">
        <v>158</v>
      </c>
      <c r="B93" s="46"/>
    </row>
    <row r="94" spans="1:2">
      <c r="A94" s="61" t="s">
        <v>159</v>
      </c>
      <c r="B94" s="46"/>
    </row>
    <row r="95" spans="1:2">
      <c r="A95" s="61" t="s">
        <v>160</v>
      </c>
      <c r="B95" s="46"/>
    </row>
    <row r="96" spans="1:2" ht="15" thickBot="1">
      <c r="A96" s="52" t="str">
        <f>+A87</f>
        <v>INSTITUTO MUNICIPAL DE LAS MUJERES REGIAS</v>
      </c>
      <c r="B96" s="47">
        <f>+B10</f>
        <v>22143947.400000002</v>
      </c>
    </row>
    <row r="97" spans="1:2" ht="15" thickBot="1">
      <c r="A97" s="84"/>
      <c r="B97" s="85"/>
    </row>
    <row r="98" spans="1:2" ht="15">
      <c r="A98" s="56" t="str">
        <f>+A87</f>
        <v>INSTITUTO MUNICIPAL DE LAS MUJERES REGIAS</v>
      </c>
      <c r="B98" s="48"/>
    </row>
    <row r="99" spans="1:2" ht="15">
      <c r="A99" s="122" t="str">
        <f>+A88</f>
        <v>Sexta Modificación al Presupuesto de Egresos para el Ejercicio Fiscal 2018</v>
      </c>
      <c r="B99" s="123"/>
    </row>
    <row r="100" spans="1:2">
      <c r="A100" s="61" t="s">
        <v>155</v>
      </c>
      <c r="B100" s="69" t="s">
        <v>94</v>
      </c>
    </row>
    <row r="101" spans="1:2">
      <c r="A101" s="61" t="s">
        <v>95</v>
      </c>
      <c r="B101" s="45">
        <f>+B104</f>
        <v>22143947.400000002</v>
      </c>
    </row>
    <row r="102" spans="1:2">
      <c r="A102" s="61" t="s">
        <v>161</v>
      </c>
      <c r="B102" s="46"/>
    </row>
    <row r="103" spans="1:2">
      <c r="A103" s="61" t="s">
        <v>160</v>
      </c>
      <c r="B103" s="46"/>
    </row>
    <row r="104" spans="1:2" ht="15" thickBot="1">
      <c r="A104" s="52" t="str">
        <f>+A96</f>
        <v>INSTITUTO MUNICIPAL DE LAS MUJERES REGIAS</v>
      </c>
      <c r="B104" s="47">
        <f>+B96</f>
        <v>22143947.400000002</v>
      </c>
    </row>
    <row r="105" spans="1:2" ht="15" thickBot="1">
      <c r="A105" s="84"/>
      <c r="B105" s="85"/>
    </row>
    <row r="106" spans="1:2" ht="15">
      <c r="A106" s="56" t="str">
        <f>+A98</f>
        <v>INSTITUTO MUNICIPAL DE LAS MUJERES REGIAS</v>
      </c>
      <c r="B106" s="48"/>
    </row>
    <row r="107" spans="1:2" ht="15">
      <c r="A107" s="120" t="str">
        <f>+A99</f>
        <v>Sexta Modificación al Presupuesto de Egresos para el Ejercicio Fiscal 2018</v>
      </c>
      <c r="B107" s="121"/>
    </row>
    <row r="108" spans="1:2">
      <c r="A108" s="61" t="s">
        <v>162</v>
      </c>
      <c r="B108" s="69" t="s">
        <v>94</v>
      </c>
    </row>
    <row r="109" spans="1:2">
      <c r="A109" s="61" t="s">
        <v>95</v>
      </c>
      <c r="B109" s="45">
        <f>+B114</f>
        <v>22143947.400000002</v>
      </c>
    </row>
    <row r="110" spans="1:2">
      <c r="A110" s="61" t="s">
        <v>163</v>
      </c>
      <c r="B110" s="46"/>
    </row>
    <row r="111" spans="1:2">
      <c r="A111" s="61" t="s">
        <v>164</v>
      </c>
      <c r="B111" s="46"/>
    </row>
    <row r="112" spans="1:2">
      <c r="A112" s="61" t="s">
        <v>165</v>
      </c>
      <c r="B112" s="46"/>
    </row>
    <row r="113" spans="1:3">
      <c r="A113" s="61" t="s">
        <v>166</v>
      </c>
      <c r="B113" s="46"/>
    </row>
    <row r="114" spans="1:3" ht="15" thickBot="1">
      <c r="A114" s="52" t="str">
        <f>+A104</f>
        <v>INSTITUTO MUNICIPAL DE LAS MUJERES REGIAS</v>
      </c>
      <c r="B114" s="47">
        <f>+B104</f>
        <v>22143947.400000002</v>
      </c>
    </row>
    <row r="115" spans="1:3" ht="15" thickBot="1">
      <c r="A115" s="84"/>
      <c r="B115" s="85"/>
    </row>
    <row r="116" spans="1:3" ht="15">
      <c r="A116" s="56" t="str">
        <f>+A106</f>
        <v>INSTITUTO MUNICIPAL DE LAS MUJERES REGIAS</v>
      </c>
      <c r="B116" s="48"/>
    </row>
    <row r="117" spans="1:3" ht="15">
      <c r="A117" s="122" t="str">
        <f>+A107</f>
        <v>Sexta Modificación al Presupuesto de Egresos para el Ejercicio Fiscal 2018</v>
      </c>
      <c r="B117" s="123"/>
    </row>
    <row r="118" spans="1:3">
      <c r="A118" s="61" t="s">
        <v>167</v>
      </c>
      <c r="B118" s="69" t="s">
        <v>94</v>
      </c>
    </row>
    <row r="119" spans="1:3">
      <c r="A119" s="61" t="s">
        <v>95</v>
      </c>
      <c r="B119" s="45">
        <f>SUM(B120:B121)</f>
        <v>22143947.400000002</v>
      </c>
    </row>
    <row r="120" spans="1:3">
      <c r="A120" s="61" t="s">
        <v>168</v>
      </c>
      <c r="B120" s="49">
        <f>+B12+B20+B30</f>
        <v>13490588.120000001</v>
      </c>
    </row>
    <row r="121" spans="1:3">
      <c r="A121" s="61" t="s">
        <v>169</v>
      </c>
      <c r="B121" s="49">
        <f>+B50+B61</f>
        <v>8653359.2800000012</v>
      </c>
    </row>
    <row r="122" spans="1:3" ht="15" thickBot="1">
      <c r="A122" s="52" t="s">
        <v>170</v>
      </c>
      <c r="B122" s="86">
        <v>0</v>
      </c>
    </row>
    <row r="123" spans="1:3" ht="15" thickBot="1">
      <c r="A123" s="87"/>
      <c r="B123" s="88"/>
    </row>
    <row r="124" spans="1:3" ht="15">
      <c r="A124" s="56" t="str">
        <f>+A116</f>
        <v>INSTITUTO MUNICIPAL DE LAS MUJERES REGIAS</v>
      </c>
      <c r="B124" s="48"/>
    </row>
    <row r="125" spans="1:3" ht="15">
      <c r="A125" s="120" t="str">
        <f>+A117</f>
        <v>Sexta Modificación al Presupuesto de Egresos para el Ejercicio Fiscal 2018</v>
      </c>
      <c r="B125" s="121"/>
    </row>
    <row r="126" spans="1:3">
      <c r="A126" s="61" t="s">
        <v>171</v>
      </c>
      <c r="B126" s="45">
        <f>SUM(B127:B130)</f>
        <v>22143947.400000002</v>
      </c>
      <c r="C126" s="65"/>
    </row>
    <row r="127" spans="1:3">
      <c r="A127" s="61" t="s">
        <v>172</v>
      </c>
      <c r="B127" s="45">
        <f>+B12</f>
        <v>6229319</v>
      </c>
    </row>
    <row r="128" spans="1:3">
      <c r="A128" s="61" t="s">
        <v>173</v>
      </c>
      <c r="B128" s="49">
        <f>+B38</f>
        <v>1945600</v>
      </c>
    </row>
    <row r="129" spans="1:3">
      <c r="A129" s="57" t="s">
        <v>174</v>
      </c>
      <c r="B129" s="50">
        <f>+B121</f>
        <v>8653359.2800000012</v>
      </c>
    </row>
    <row r="130" spans="1:3" ht="15" thickBot="1">
      <c r="A130" s="52" t="s">
        <v>175</v>
      </c>
      <c r="B130" s="47">
        <f>+B119-B127-B128-B129</f>
        <v>5315669.120000001</v>
      </c>
      <c r="C130" s="65"/>
    </row>
    <row r="131" spans="1:3" ht="15" thickBot="1">
      <c r="A131" s="84"/>
      <c r="B131" s="89"/>
    </row>
    <row r="132" spans="1:3" ht="15">
      <c r="A132" s="56" t="str">
        <f>+A124</f>
        <v>INSTITUTO MUNICIPAL DE LAS MUJERES REGIAS</v>
      </c>
      <c r="B132" s="48"/>
    </row>
    <row r="133" spans="1:3" ht="15">
      <c r="A133" s="122" t="str">
        <f>+A125</f>
        <v>Sexta Modificación al Presupuesto de Egresos para el Ejercicio Fiscal 2018</v>
      </c>
      <c r="B133" s="123"/>
    </row>
    <row r="134" spans="1:3" ht="15">
      <c r="A134" s="58" t="s">
        <v>176</v>
      </c>
      <c r="B134" s="45"/>
    </row>
    <row r="135" spans="1:3">
      <c r="A135" s="59" t="s">
        <v>61</v>
      </c>
      <c r="B135" s="45">
        <v>388600</v>
      </c>
    </row>
    <row r="136" spans="1:3">
      <c r="A136" s="59" t="s">
        <v>62</v>
      </c>
      <c r="B136" s="45">
        <v>86915.77</v>
      </c>
    </row>
    <row r="137" spans="1:3">
      <c r="A137" s="59" t="s">
        <v>63</v>
      </c>
      <c r="B137" s="45">
        <v>100000</v>
      </c>
    </row>
    <row r="138" spans="1:3">
      <c r="A138" s="60" t="s">
        <v>64</v>
      </c>
      <c r="B138" s="45">
        <v>40000</v>
      </c>
    </row>
    <row r="139" spans="1:3">
      <c r="A139" s="60" t="s">
        <v>65</v>
      </c>
      <c r="B139" s="45">
        <v>51000</v>
      </c>
    </row>
    <row r="140" spans="1:3">
      <c r="A140" s="60" t="s">
        <v>66</v>
      </c>
      <c r="B140" s="45">
        <v>50000</v>
      </c>
    </row>
    <row r="141" spans="1:3">
      <c r="A141" s="60" t="s">
        <v>67</v>
      </c>
      <c r="B141" s="45">
        <v>100000</v>
      </c>
    </row>
    <row r="142" spans="1:3">
      <c r="A142" s="60" t="s">
        <v>68</v>
      </c>
      <c r="B142" s="45">
        <v>10000</v>
      </c>
    </row>
    <row r="143" spans="1:3" ht="24">
      <c r="A143" s="60" t="s">
        <v>69</v>
      </c>
      <c r="B143" s="45">
        <v>30000</v>
      </c>
    </row>
    <row r="144" spans="1:3">
      <c r="A144" s="60" t="s">
        <v>70</v>
      </c>
      <c r="B144" s="45">
        <v>300000</v>
      </c>
    </row>
    <row r="145" spans="1:4">
      <c r="A145" s="60" t="s">
        <v>71</v>
      </c>
      <c r="B145" s="45">
        <v>36000</v>
      </c>
    </row>
    <row r="146" spans="1:4">
      <c r="A146" s="60" t="s">
        <v>72</v>
      </c>
      <c r="B146" s="45">
        <v>100000</v>
      </c>
    </row>
    <row r="147" spans="1:4">
      <c r="A147" s="60" t="s">
        <v>73</v>
      </c>
      <c r="B147" s="45">
        <v>313084.23</v>
      </c>
    </row>
    <row r="148" spans="1:4">
      <c r="A148" s="60" t="s">
        <v>74</v>
      </c>
      <c r="B148" s="45">
        <v>200000</v>
      </c>
    </row>
    <row r="149" spans="1:4">
      <c r="A149" s="60" t="s">
        <v>75</v>
      </c>
      <c r="B149" s="45">
        <v>30000</v>
      </c>
    </row>
    <row r="150" spans="1:4">
      <c r="A150" s="60" t="s">
        <v>76</v>
      </c>
      <c r="B150" s="45">
        <v>10000</v>
      </c>
    </row>
    <row r="151" spans="1:4" ht="24">
      <c r="A151" s="60" t="s">
        <v>77</v>
      </c>
      <c r="B151" s="45">
        <v>100000</v>
      </c>
    </row>
    <row r="152" spans="1:4" ht="15.75" thickBot="1">
      <c r="A152" s="90" t="s">
        <v>177</v>
      </c>
      <c r="B152" s="91">
        <f>SUM(B135:B151)</f>
        <v>1945600</v>
      </c>
    </row>
    <row r="153" spans="1:4">
      <c r="A153" s="92"/>
      <c r="B153" s="85"/>
    </row>
    <row r="154" spans="1:4" ht="15">
      <c r="A154" s="114" t="str">
        <f>+A132</f>
        <v>INSTITUTO MUNICIPAL DE LAS MUJERES REGIAS</v>
      </c>
      <c r="B154" s="115"/>
      <c r="C154" s="115"/>
    </row>
    <row r="155" spans="1:4" ht="15" thickBot="1">
      <c r="A155" s="116" t="s">
        <v>178</v>
      </c>
      <c r="B155" s="117"/>
      <c r="C155" s="117"/>
    </row>
    <row r="156" spans="1:4" ht="14.25" customHeight="1">
      <c r="A156" s="124" t="s">
        <v>179</v>
      </c>
      <c r="B156" s="118" t="s">
        <v>180</v>
      </c>
      <c r="C156" s="118" t="s">
        <v>194</v>
      </c>
      <c r="D156" s="119"/>
    </row>
    <row r="157" spans="1:4">
      <c r="A157" s="125"/>
      <c r="B157" s="126"/>
      <c r="C157" s="51" t="s">
        <v>195</v>
      </c>
      <c r="D157" s="69" t="s">
        <v>195</v>
      </c>
    </row>
    <row r="158" spans="1:4">
      <c r="A158" s="62" t="s">
        <v>181</v>
      </c>
      <c r="B158" s="51">
        <v>1</v>
      </c>
      <c r="C158" s="66">
        <v>70000</v>
      </c>
      <c r="D158" s="70">
        <v>70000</v>
      </c>
    </row>
    <row r="159" spans="1:4">
      <c r="A159" s="62" t="s">
        <v>182</v>
      </c>
      <c r="B159" s="51">
        <v>1</v>
      </c>
      <c r="C159" s="66">
        <v>30000</v>
      </c>
      <c r="D159" s="70">
        <v>50000</v>
      </c>
    </row>
    <row r="160" spans="1:4">
      <c r="A160" s="62" t="s">
        <v>183</v>
      </c>
      <c r="B160" s="51">
        <v>3</v>
      </c>
      <c r="C160" s="66">
        <v>30000</v>
      </c>
      <c r="D160" s="70">
        <v>50000</v>
      </c>
    </row>
    <row r="161" spans="1:4">
      <c r="A161" s="62" t="s">
        <v>184</v>
      </c>
      <c r="B161" s="51">
        <v>4</v>
      </c>
      <c r="C161" s="66">
        <v>17000</v>
      </c>
      <c r="D161" s="70">
        <v>30000</v>
      </c>
    </row>
    <row r="162" spans="1:4">
      <c r="A162" s="62" t="s">
        <v>185</v>
      </c>
      <c r="B162" s="51">
        <v>1</v>
      </c>
      <c r="C162" s="66">
        <v>11000</v>
      </c>
      <c r="D162" s="70">
        <v>19000</v>
      </c>
    </row>
    <row r="163" spans="1:4">
      <c r="A163" s="62" t="s">
        <v>186</v>
      </c>
      <c r="B163" s="51">
        <v>1</v>
      </c>
      <c r="C163" s="66">
        <v>11000</v>
      </c>
      <c r="D163" s="70">
        <v>19000</v>
      </c>
    </row>
    <row r="164" spans="1:4">
      <c r="A164" s="62" t="s">
        <v>187</v>
      </c>
      <c r="B164" s="51">
        <v>1</v>
      </c>
      <c r="C164" s="66">
        <v>7000</v>
      </c>
      <c r="D164" s="70">
        <v>13000</v>
      </c>
    </row>
    <row r="165" spans="1:4">
      <c r="A165" s="62" t="s">
        <v>188</v>
      </c>
      <c r="B165" s="51">
        <v>1</v>
      </c>
      <c r="C165" s="66">
        <v>7000</v>
      </c>
      <c r="D165" s="70">
        <v>13000</v>
      </c>
    </row>
    <row r="166" spans="1:4">
      <c r="A166" s="62" t="s">
        <v>189</v>
      </c>
      <c r="B166" s="51">
        <v>3</v>
      </c>
      <c r="C166" s="66">
        <v>7000</v>
      </c>
      <c r="D166" s="70">
        <v>13000</v>
      </c>
    </row>
    <row r="167" spans="1:4" ht="15" thickBot="1">
      <c r="A167" s="63" t="s">
        <v>190</v>
      </c>
      <c r="B167" s="53">
        <v>1</v>
      </c>
      <c r="C167" s="67">
        <v>4000</v>
      </c>
      <c r="D167" s="71">
        <v>7000</v>
      </c>
    </row>
    <row r="168" spans="1:4">
      <c r="A168" s="64"/>
      <c r="B168" s="54"/>
    </row>
    <row r="169" spans="1:4">
      <c r="A169" s="64"/>
      <c r="B169" s="54"/>
    </row>
    <row r="170" spans="1:4">
      <c r="A170" s="64"/>
      <c r="B170" s="54"/>
    </row>
    <row r="171" spans="1:4">
      <c r="A171" s="64"/>
      <c r="B171" s="54"/>
    </row>
    <row r="172" spans="1:4">
      <c r="A172" s="93"/>
      <c r="B172" s="85"/>
    </row>
    <row r="173" spans="1:4" ht="15">
      <c r="A173" s="113" t="s">
        <v>191</v>
      </c>
      <c r="B173" s="113"/>
    </row>
    <row r="174" spans="1:4" ht="15">
      <c r="A174" s="113" t="s">
        <v>192</v>
      </c>
      <c r="B174" s="113"/>
    </row>
    <row r="175" spans="1:4" ht="15">
      <c r="A175" s="113" t="s">
        <v>193</v>
      </c>
      <c r="B175" s="113"/>
    </row>
    <row r="176" spans="1:4">
      <c r="B176" s="43"/>
    </row>
  </sheetData>
  <mergeCells count="17">
    <mergeCell ref="A125:B125"/>
    <mergeCell ref="A133:B133"/>
    <mergeCell ref="A156:A157"/>
    <mergeCell ref="B156:B157"/>
    <mergeCell ref="A6:B6"/>
    <mergeCell ref="A7:B7"/>
    <mergeCell ref="A8:B8"/>
    <mergeCell ref="A99:B99"/>
    <mergeCell ref="A107:B107"/>
    <mergeCell ref="A117:B117"/>
    <mergeCell ref="A88:B88"/>
    <mergeCell ref="A173:B173"/>
    <mergeCell ref="A174:B174"/>
    <mergeCell ref="A175:B175"/>
    <mergeCell ref="A154:C154"/>
    <mergeCell ref="A155:C155"/>
    <mergeCell ref="C156:D156"/>
  </mergeCells>
  <pageMargins left="0.34" right="0.25" top="0.48" bottom="0.56000000000000005" header="0.24" footer="0.3"/>
  <pageSetup paperSize="9" scale="78" orientation="portrait" r:id="rId1"/>
  <rowBreaks count="2" manualBreakCount="2">
    <brk id="69" max="16383" man="1"/>
    <brk id="131" max="16383" man="1"/>
  </rowBreaks>
  <ignoredErrors>
    <ignoredError sqref="B6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2:N93"/>
  <sheetViews>
    <sheetView topLeftCell="A61" zoomScaleNormal="100" workbookViewId="0">
      <selection activeCell="G65" sqref="G65"/>
    </sheetView>
  </sheetViews>
  <sheetFormatPr baseColWidth="10" defaultColWidth="9.140625" defaultRowHeight="15.75" customHeight="1"/>
  <cols>
    <col min="1" max="1" width="2" style="14" customWidth="1"/>
    <col min="2" max="2" width="48" style="14" customWidth="1"/>
    <col min="3" max="3" width="5.7109375" style="14" hidden="1" customWidth="1"/>
    <col min="4" max="4" width="1.28515625" style="14" customWidth="1"/>
    <col min="5" max="5" width="13.28515625" style="14" bestFit="1" customWidth="1"/>
    <col min="6" max="6" width="1.28515625" style="14" customWidth="1"/>
    <col min="7" max="7" width="12.5703125" style="14" customWidth="1"/>
    <col min="8" max="8" width="1.42578125" style="14" customWidth="1"/>
    <col min="9" max="9" width="14.5703125" style="14" customWidth="1"/>
    <col min="10" max="10" width="14.7109375" style="14" customWidth="1"/>
    <col min="11" max="11" width="15.42578125" style="14" customWidth="1"/>
    <col min="12" max="12" width="9.140625" style="14"/>
    <col min="13" max="13" width="10.7109375" style="14" bestFit="1" customWidth="1"/>
    <col min="14" max="257" width="9.140625" style="14"/>
    <col min="258" max="258" width="2" style="14" customWidth="1"/>
    <col min="259" max="259" width="34.5703125" style="14" customWidth="1"/>
    <col min="260" max="261" width="0" style="14" hidden="1" customWidth="1"/>
    <col min="262" max="262" width="13.28515625" style="14" bestFit="1" customWidth="1"/>
    <col min="263" max="263" width="0" style="14" hidden="1" customWidth="1"/>
    <col min="264" max="264" width="11.7109375" style="14" customWidth="1"/>
    <col min="265" max="265" width="14.85546875" style="14" customWidth="1"/>
    <col min="266" max="266" width="9.140625" style="14"/>
    <col min="267" max="267" width="9.7109375" style="14" bestFit="1" customWidth="1"/>
    <col min="268" max="513" width="9.140625" style="14"/>
    <col min="514" max="514" width="2" style="14" customWidth="1"/>
    <col min="515" max="515" width="34.5703125" style="14" customWidth="1"/>
    <col min="516" max="517" width="0" style="14" hidden="1" customWidth="1"/>
    <col min="518" max="518" width="13.28515625" style="14" bestFit="1" customWidth="1"/>
    <col min="519" max="519" width="0" style="14" hidden="1" customWidth="1"/>
    <col min="520" max="520" width="11.7109375" style="14" customWidth="1"/>
    <col min="521" max="521" width="14.85546875" style="14" customWidth="1"/>
    <col min="522" max="522" width="9.140625" style="14"/>
    <col min="523" max="523" width="9.7109375" style="14" bestFit="1" customWidth="1"/>
    <col min="524" max="769" width="9.140625" style="14"/>
    <col min="770" max="770" width="2" style="14" customWidth="1"/>
    <col min="771" max="771" width="34.5703125" style="14" customWidth="1"/>
    <col min="772" max="773" width="0" style="14" hidden="1" customWidth="1"/>
    <col min="774" max="774" width="13.28515625" style="14" bestFit="1" customWidth="1"/>
    <col min="775" max="775" width="0" style="14" hidden="1" customWidth="1"/>
    <col min="776" max="776" width="11.7109375" style="14" customWidth="1"/>
    <col min="777" max="777" width="14.85546875" style="14" customWidth="1"/>
    <col min="778" max="778" width="9.140625" style="14"/>
    <col min="779" max="779" width="9.7109375" style="14" bestFit="1" customWidth="1"/>
    <col min="780" max="1025" width="9.140625" style="14"/>
    <col min="1026" max="1026" width="2" style="14" customWidth="1"/>
    <col min="1027" max="1027" width="34.5703125" style="14" customWidth="1"/>
    <col min="1028" max="1029" width="0" style="14" hidden="1" customWidth="1"/>
    <col min="1030" max="1030" width="13.28515625" style="14" bestFit="1" customWidth="1"/>
    <col min="1031" max="1031" width="0" style="14" hidden="1" customWidth="1"/>
    <col min="1032" max="1032" width="11.7109375" style="14" customWidth="1"/>
    <col min="1033" max="1033" width="14.85546875" style="14" customWidth="1"/>
    <col min="1034" max="1034" width="9.140625" style="14"/>
    <col min="1035" max="1035" width="9.7109375" style="14" bestFit="1" customWidth="1"/>
    <col min="1036" max="1281" width="9.140625" style="14"/>
    <col min="1282" max="1282" width="2" style="14" customWidth="1"/>
    <col min="1283" max="1283" width="34.5703125" style="14" customWidth="1"/>
    <col min="1284" max="1285" width="0" style="14" hidden="1" customWidth="1"/>
    <col min="1286" max="1286" width="13.28515625" style="14" bestFit="1" customWidth="1"/>
    <col min="1287" max="1287" width="0" style="14" hidden="1" customWidth="1"/>
    <col min="1288" max="1288" width="11.7109375" style="14" customWidth="1"/>
    <col min="1289" max="1289" width="14.85546875" style="14" customWidth="1"/>
    <col min="1290" max="1290" width="9.140625" style="14"/>
    <col min="1291" max="1291" width="9.7109375" style="14" bestFit="1" customWidth="1"/>
    <col min="1292" max="1537" width="9.140625" style="14"/>
    <col min="1538" max="1538" width="2" style="14" customWidth="1"/>
    <col min="1539" max="1539" width="34.5703125" style="14" customWidth="1"/>
    <col min="1540" max="1541" width="0" style="14" hidden="1" customWidth="1"/>
    <col min="1542" max="1542" width="13.28515625" style="14" bestFit="1" customWidth="1"/>
    <col min="1543" max="1543" width="0" style="14" hidden="1" customWidth="1"/>
    <col min="1544" max="1544" width="11.7109375" style="14" customWidth="1"/>
    <col min="1545" max="1545" width="14.85546875" style="14" customWidth="1"/>
    <col min="1546" max="1546" width="9.140625" style="14"/>
    <col min="1547" max="1547" width="9.7109375" style="14" bestFit="1" customWidth="1"/>
    <col min="1548" max="1793" width="9.140625" style="14"/>
    <col min="1794" max="1794" width="2" style="14" customWidth="1"/>
    <col min="1795" max="1795" width="34.5703125" style="14" customWidth="1"/>
    <col min="1796" max="1797" width="0" style="14" hidden="1" customWidth="1"/>
    <col min="1798" max="1798" width="13.28515625" style="14" bestFit="1" customWidth="1"/>
    <col min="1799" max="1799" width="0" style="14" hidden="1" customWidth="1"/>
    <col min="1800" max="1800" width="11.7109375" style="14" customWidth="1"/>
    <col min="1801" max="1801" width="14.85546875" style="14" customWidth="1"/>
    <col min="1802" max="1802" width="9.140625" style="14"/>
    <col min="1803" max="1803" width="9.7109375" style="14" bestFit="1" customWidth="1"/>
    <col min="1804" max="2049" width="9.140625" style="14"/>
    <col min="2050" max="2050" width="2" style="14" customWidth="1"/>
    <col min="2051" max="2051" width="34.5703125" style="14" customWidth="1"/>
    <col min="2052" max="2053" width="0" style="14" hidden="1" customWidth="1"/>
    <col min="2054" max="2054" width="13.28515625" style="14" bestFit="1" customWidth="1"/>
    <col min="2055" max="2055" width="0" style="14" hidden="1" customWidth="1"/>
    <col min="2056" max="2056" width="11.7109375" style="14" customWidth="1"/>
    <col min="2057" max="2057" width="14.85546875" style="14" customWidth="1"/>
    <col min="2058" max="2058" width="9.140625" style="14"/>
    <col min="2059" max="2059" width="9.7109375" style="14" bestFit="1" customWidth="1"/>
    <col min="2060" max="2305" width="9.140625" style="14"/>
    <col min="2306" max="2306" width="2" style="14" customWidth="1"/>
    <col min="2307" max="2307" width="34.5703125" style="14" customWidth="1"/>
    <col min="2308" max="2309" width="0" style="14" hidden="1" customWidth="1"/>
    <col min="2310" max="2310" width="13.28515625" style="14" bestFit="1" customWidth="1"/>
    <col min="2311" max="2311" width="0" style="14" hidden="1" customWidth="1"/>
    <col min="2312" max="2312" width="11.7109375" style="14" customWidth="1"/>
    <col min="2313" max="2313" width="14.85546875" style="14" customWidth="1"/>
    <col min="2314" max="2314" width="9.140625" style="14"/>
    <col min="2315" max="2315" width="9.7109375" style="14" bestFit="1" customWidth="1"/>
    <col min="2316" max="2561" width="9.140625" style="14"/>
    <col min="2562" max="2562" width="2" style="14" customWidth="1"/>
    <col min="2563" max="2563" width="34.5703125" style="14" customWidth="1"/>
    <col min="2564" max="2565" width="0" style="14" hidden="1" customWidth="1"/>
    <col min="2566" max="2566" width="13.28515625" style="14" bestFit="1" customWidth="1"/>
    <col min="2567" max="2567" width="0" style="14" hidden="1" customWidth="1"/>
    <col min="2568" max="2568" width="11.7109375" style="14" customWidth="1"/>
    <col min="2569" max="2569" width="14.85546875" style="14" customWidth="1"/>
    <col min="2570" max="2570" width="9.140625" style="14"/>
    <col min="2571" max="2571" width="9.7109375" style="14" bestFit="1" customWidth="1"/>
    <col min="2572" max="2817" width="9.140625" style="14"/>
    <col min="2818" max="2818" width="2" style="14" customWidth="1"/>
    <col min="2819" max="2819" width="34.5703125" style="14" customWidth="1"/>
    <col min="2820" max="2821" width="0" style="14" hidden="1" customWidth="1"/>
    <col min="2822" max="2822" width="13.28515625" style="14" bestFit="1" customWidth="1"/>
    <col min="2823" max="2823" width="0" style="14" hidden="1" customWidth="1"/>
    <col min="2824" max="2824" width="11.7109375" style="14" customWidth="1"/>
    <col min="2825" max="2825" width="14.85546875" style="14" customWidth="1"/>
    <col min="2826" max="2826" width="9.140625" style="14"/>
    <col min="2827" max="2827" width="9.7109375" style="14" bestFit="1" customWidth="1"/>
    <col min="2828" max="3073" width="9.140625" style="14"/>
    <col min="3074" max="3074" width="2" style="14" customWidth="1"/>
    <col min="3075" max="3075" width="34.5703125" style="14" customWidth="1"/>
    <col min="3076" max="3077" width="0" style="14" hidden="1" customWidth="1"/>
    <col min="3078" max="3078" width="13.28515625" style="14" bestFit="1" customWidth="1"/>
    <col min="3079" max="3079" width="0" style="14" hidden="1" customWidth="1"/>
    <col min="3080" max="3080" width="11.7109375" style="14" customWidth="1"/>
    <col min="3081" max="3081" width="14.85546875" style="14" customWidth="1"/>
    <col min="3082" max="3082" width="9.140625" style="14"/>
    <col min="3083" max="3083" width="9.7109375" style="14" bestFit="1" customWidth="1"/>
    <col min="3084" max="3329" width="9.140625" style="14"/>
    <col min="3330" max="3330" width="2" style="14" customWidth="1"/>
    <col min="3331" max="3331" width="34.5703125" style="14" customWidth="1"/>
    <col min="3332" max="3333" width="0" style="14" hidden="1" customWidth="1"/>
    <col min="3334" max="3334" width="13.28515625" style="14" bestFit="1" customWidth="1"/>
    <col min="3335" max="3335" width="0" style="14" hidden="1" customWidth="1"/>
    <col min="3336" max="3336" width="11.7109375" style="14" customWidth="1"/>
    <col min="3337" max="3337" width="14.85546875" style="14" customWidth="1"/>
    <col min="3338" max="3338" width="9.140625" style="14"/>
    <col min="3339" max="3339" width="9.7109375" style="14" bestFit="1" customWidth="1"/>
    <col min="3340" max="3585" width="9.140625" style="14"/>
    <col min="3586" max="3586" width="2" style="14" customWidth="1"/>
    <col min="3587" max="3587" width="34.5703125" style="14" customWidth="1"/>
    <col min="3588" max="3589" width="0" style="14" hidden="1" customWidth="1"/>
    <col min="3590" max="3590" width="13.28515625" style="14" bestFit="1" customWidth="1"/>
    <col min="3591" max="3591" width="0" style="14" hidden="1" customWidth="1"/>
    <col min="3592" max="3592" width="11.7109375" style="14" customWidth="1"/>
    <col min="3593" max="3593" width="14.85546875" style="14" customWidth="1"/>
    <col min="3594" max="3594" width="9.140625" style="14"/>
    <col min="3595" max="3595" width="9.7109375" style="14" bestFit="1" customWidth="1"/>
    <col min="3596" max="3841" width="9.140625" style="14"/>
    <col min="3842" max="3842" width="2" style="14" customWidth="1"/>
    <col min="3843" max="3843" width="34.5703125" style="14" customWidth="1"/>
    <col min="3844" max="3845" width="0" style="14" hidden="1" customWidth="1"/>
    <col min="3846" max="3846" width="13.28515625" style="14" bestFit="1" customWidth="1"/>
    <col min="3847" max="3847" width="0" style="14" hidden="1" customWidth="1"/>
    <col min="3848" max="3848" width="11.7109375" style="14" customWidth="1"/>
    <col min="3849" max="3849" width="14.85546875" style="14" customWidth="1"/>
    <col min="3850" max="3850" width="9.140625" style="14"/>
    <col min="3851" max="3851" width="9.7109375" style="14" bestFit="1" customWidth="1"/>
    <col min="3852" max="4097" width="9.140625" style="14"/>
    <col min="4098" max="4098" width="2" style="14" customWidth="1"/>
    <col min="4099" max="4099" width="34.5703125" style="14" customWidth="1"/>
    <col min="4100" max="4101" width="0" style="14" hidden="1" customWidth="1"/>
    <col min="4102" max="4102" width="13.28515625" style="14" bestFit="1" customWidth="1"/>
    <col min="4103" max="4103" width="0" style="14" hidden="1" customWidth="1"/>
    <col min="4104" max="4104" width="11.7109375" style="14" customWidth="1"/>
    <col min="4105" max="4105" width="14.85546875" style="14" customWidth="1"/>
    <col min="4106" max="4106" width="9.140625" style="14"/>
    <col min="4107" max="4107" width="9.7109375" style="14" bestFit="1" customWidth="1"/>
    <col min="4108" max="4353" width="9.140625" style="14"/>
    <col min="4354" max="4354" width="2" style="14" customWidth="1"/>
    <col min="4355" max="4355" width="34.5703125" style="14" customWidth="1"/>
    <col min="4356" max="4357" width="0" style="14" hidden="1" customWidth="1"/>
    <col min="4358" max="4358" width="13.28515625" style="14" bestFit="1" customWidth="1"/>
    <col min="4359" max="4359" width="0" style="14" hidden="1" customWidth="1"/>
    <col min="4360" max="4360" width="11.7109375" style="14" customWidth="1"/>
    <col min="4361" max="4361" width="14.85546875" style="14" customWidth="1"/>
    <col min="4362" max="4362" width="9.140625" style="14"/>
    <col min="4363" max="4363" width="9.7109375" style="14" bestFit="1" customWidth="1"/>
    <col min="4364" max="4609" width="9.140625" style="14"/>
    <col min="4610" max="4610" width="2" style="14" customWidth="1"/>
    <col min="4611" max="4611" width="34.5703125" style="14" customWidth="1"/>
    <col min="4612" max="4613" width="0" style="14" hidden="1" customWidth="1"/>
    <col min="4614" max="4614" width="13.28515625" style="14" bestFit="1" customWidth="1"/>
    <col min="4615" max="4615" width="0" style="14" hidden="1" customWidth="1"/>
    <col min="4616" max="4616" width="11.7109375" style="14" customWidth="1"/>
    <col min="4617" max="4617" width="14.85546875" style="14" customWidth="1"/>
    <col min="4618" max="4618" width="9.140625" style="14"/>
    <col min="4619" max="4619" width="9.7109375" style="14" bestFit="1" customWidth="1"/>
    <col min="4620" max="4865" width="9.140625" style="14"/>
    <col min="4866" max="4866" width="2" style="14" customWidth="1"/>
    <col min="4867" max="4867" width="34.5703125" style="14" customWidth="1"/>
    <col min="4868" max="4869" width="0" style="14" hidden="1" customWidth="1"/>
    <col min="4870" max="4870" width="13.28515625" style="14" bestFit="1" customWidth="1"/>
    <col min="4871" max="4871" width="0" style="14" hidden="1" customWidth="1"/>
    <col min="4872" max="4872" width="11.7109375" style="14" customWidth="1"/>
    <col min="4873" max="4873" width="14.85546875" style="14" customWidth="1"/>
    <col min="4874" max="4874" width="9.140625" style="14"/>
    <col min="4875" max="4875" width="9.7109375" style="14" bestFit="1" customWidth="1"/>
    <col min="4876" max="5121" width="9.140625" style="14"/>
    <col min="5122" max="5122" width="2" style="14" customWidth="1"/>
    <col min="5123" max="5123" width="34.5703125" style="14" customWidth="1"/>
    <col min="5124" max="5125" width="0" style="14" hidden="1" customWidth="1"/>
    <col min="5126" max="5126" width="13.28515625" style="14" bestFit="1" customWidth="1"/>
    <col min="5127" max="5127" width="0" style="14" hidden="1" customWidth="1"/>
    <col min="5128" max="5128" width="11.7109375" style="14" customWidth="1"/>
    <col min="5129" max="5129" width="14.85546875" style="14" customWidth="1"/>
    <col min="5130" max="5130" width="9.140625" style="14"/>
    <col min="5131" max="5131" width="9.7109375" style="14" bestFit="1" customWidth="1"/>
    <col min="5132" max="5377" width="9.140625" style="14"/>
    <col min="5378" max="5378" width="2" style="14" customWidth="1"/>
    <col min="5379" max="5379" width="34.5703125" style="14" customWidth="1"/>
    <col min="5380" max="5381" width="0" style="14" hidden="1" customWidth="1"/>
    <col min="5382" max="5382" width="13.28515625" style="14" bestFit="1" customWidth="1"/>
    <col min="5383" max="5383" width="0" style="14" hidden="1" customWidth="1"/>
    <col min="5384" max="5384" width="11.7109375" style="14" customWidth="1"/>
    <col min="5385" max="5385" width="14.85546875" style="14" customWidth="1"/>
    <col min="5386" max="5386" width="9.140625" style="14"/>
    <col min="5387" max="5387" width="9.7109375" style="14" bestFit="1" customWidth="1"/>
    <col min="5388" max="5633" width="9.140625" style="14"/>
    <col min="5634" max="5634" width="2" style="14" customWidth="1"/>
    <col min="5635" max="5635" width="34.5703125" style="14" customWidth="1"/>
    <col min="5636" max="5637" width="0" style="14" hidden="1" customWidth="1"/>
    <col min="5638" max="5638" width="13.28515625" style="14" bestFit="1" customWidth="1"/>
    <col min="5639" max="5639" width="0" style="14" hidden="1" customWidth="1"/>
    <col min="5640" max="5640" width="11.7109375" style="14" customWidth="1"/>
    <col min="5641" max="5641" width="14.85546875" style="14" customWidth="1"/>
    <col min="5642" max="5642" width="9.140625" style="14"/>
    <col min="5643" max="5643" width="9.7109375" style="14" bestFit="1" customWidth="1"/>
    <col min="5644" max="5889" width="9.140625" style="14"/>
    <col min="5890" max="5890" width="2" style="14" customWidth="1"/>
    <col min="5891" max="5891" width="34.5703125" style="14" customWidth="1"/>
    <col min="5892" max="5893" width="0" style="14" hidden="1" customWidth="1"/>
    <col min="5894" max="5894" width="13.28515625" style="14" bestFit="1" customWidth="1"/>
    <col min="5895" max="5895" width="0" style="14" hidden="1" customWidth="1"/>
    <col min="5896" max="5896" width="11.7109375" style="14" customWidth="1"/>
    <col min="5897" max="5897" width="14.85546875" style="14" customWidth="1"/>
    <col min="5898" max="5898" width="9.140625" style="14"/>
    <col min="5899" max="5899" width="9.7109375" style="14" bestFit="1" customWidth="1"/>
    <col min="5900" max="6145" width="9.140625" style="14"/>
    <col min="6146" max="6146" width="2" style="14" customWidth="1"/>
    <col min="6147" max="6147" width="34.5703125" style="14" customWidth="1"/>
    <col min="6148" max="6149" width="0" style="14" hidden="1" customWidth="1"/>
    <col min="6150" max="6150" width="13.28515625" style="14" bestFit="1" customWidth="1"/>
    <col min="6151" max="6151" width="0" style="14" hidden="1" customWidth="1"/>
    <col min="6152" max="6152" width="11.7109375" style="14" customWidth="1"/>
    <col min="6153" max="6153" width="14.85546875" style="14" customWidth="1"/>
    <col min="6154" max="6154" width="9.140625" style="14"/>
    <col min="6155" max="6155" width="9.7109375" style="14" bestFit="1" customWidth="1"/>
    <col min="6156" max="6401" width="9.140625" style="14"/>
    <col min="6402" max="6402" width="2" style="14" customWidth="1"/>
    <col min="6403" max="6403" width="34.5703125" style="14" customWidth="1"/>
    <col min="6404" max="6405" width="0" style="14" hidden="1" customWidth="1"/>
    <col min="6406" max="6406" width="13.28515625" style="14" bestFit="1" customWidth="1"/>
    <col min="6407" max="6407" width="0" style="14" hidden="1" customWidth="1"/>
    <col min="6408" max="6408" width="11.7109375" style="14" customWidth="1"/>
    <col min="6409" max="6409" width="14.85546875" style="14" customWidth="1"/>
    <col min="6410" max="6410" width="9.140625" style="14"/>
    <col min="6411" max="6411" width="9.7109375" style="14" bestFit="1" customWidth="1"/>
    <col min="6412" max="6657" width="9.140625" style="14"/>
    <col min="6658" max="6658" width="2" style="14" customWidth="1"/>
    <col min="6659" max="6659" width="34.5703125" style="14" customWidth="1"/>
    <col min="6660" max="6661" width="0" style="14" hidden="1" customWidth="1"/>
    <col min="6662" max="6662" width="13.28515625" style="14" bestFit="1" customWidth="1"/>
    <col min="6663" max="6663" width="0" style="14" hidden="1" customWidth="1"/>
    <col min="6664" max="6664" width="11.7109375" style="14" customWidth="1"/>
    <col min="6665" max="6665" width="14.85546875" style="14" customWidth="1"/>
    <col min="6666" max="6666" width="9.140625" style="14"/>
    <col min="6667" max="6667" width="9.7109375" style="14" bestFit="1" customWidth="1"/>
    <col min="6668" max="6913" width="9.140625" style="14"/>
    <col min="6914" max="6914" width="2" style="14" customWidth="1"/>
    <col min="6915" max="6915" width="34.5703125" style="14" customWidth="1"/>
    <col min="6916" max="6917" width="0" style="14" hidden="1" customWidth="1"/>
    <col min="6918" max="6918" width="13.28515625" style="14" bestFit="1" customWidth="1"/>
    <col min="6919" max="6919" width="0" style="14" hidden="1" customWidth="1"/>
    <col min="6920" max="6920" width="11.7109375" style="14" customWidth="1"/>
    <col min="6921" max="6921" width="14.85546875" style="14" customWidth="1"/>
    <col min="6922" max="6922" width="9.140625" style="14"/>
    <col min="6923" max="6923" width="9.7109375" style="14" bestFit="1" customWidth="1"/>
    <col min="6924" max="7169" width="9.140625" style="14"/>
    <col min="7170" max="7170" width="2" style="14" customWidth="1"/>
    <col min="7171" max="7171" width="34.5703125" style="14" customWidth="1"/>
    <col min="7172" max="7173" width="0" style="14" hidden="1" customWidth="1"/>
    <col min="7174" max="7174" width="13.28515625" style="14" bestFit="1" customWidth="1"/>
    <col min="7175" max="7175" width="0" style="14" hidden="1" customWidth="1"/>
    <col min="7176" max="7176" width="11.7109375" style="14" customWidth="1"/>
    <col min="7177" max="7177" width="14.85546875" style="14" customWidth="1"/>
    <col min="7178" max="7178" width="9.140625" style="14"/>
    <col min="7179" max="7179" width="9.7109375" style="14" bestFit="1" customWidth="1"/>
    <col min="7180" max="7425" width="9.140625" style="14"/>
    <col min="7426" max="7426" width="2" style="14" customWidth="1"/>
    <col min="7427" max="7427" width="34.5703125" style="14" customWidth="1"/>
    <col min="7428" max="7429" width="0" style="14" hidden="1" customWidth="1"/>
    <col min="7430" max="7430" width="13.28515625" style="14" bestFit="1" customWidth="1"/>
    <col min="7431" max="7431" width="0" style="14" hidden="1" customWidth="1"/>
    <col min="7432" max="7432" width="11.7109375" style="14" customWidth="1"/>
    <col min="7433" max="7433" width="14.85546875" style="14" customWidth="1"/>
    <col min="7434" max="7434" width="9.140625" style="14"/>
    <col min="7435" max="7435" width="9.7109375" style="14" bestFit="1" customWidth="1"/>
    <col min="7436" max="7681" width="9.140625" style="14"/>
    <col min="7682" max="7682" width="2" style="14" customWidth="1"/>
    <col min="7683" max="7683" width="34.5703125" style="14" customWidth="1"/>
    <col min="7684" max="7685" width="0" style="14" hidden="1" customWidth="1"/>
    <col min="7686" max="7686" width="13.28515625" style="14" bestFit="1" customWidth="1"/>
    <col min="7687" max="7687" width="0" style="14" hidden="1" customWidth="1"/>
    <col min="7688" max="7688" width="11.7109375" style="14" customWidth="1"/>
    <col min="7689" max="7689" width="14.85546875" style="14" customWidth="1"/>
    <col min="7690" max="7690" width="9.140625" style="14"/>
    <col min="7691" max="7691" width="9.7109375" style="14" bestFit="1" customWidth="1"/>
    <col min="7692" max="7937" width="9.140625" style="14"/>
    <col min="7938" max="7938" width="2" style="14" customWidth="1"/>
    <col min="7939" max="7939" width="34.5703125" style="14" customWidth="1"/>
    <col min="7940" max="7941" width="0" style="14" hidden="1" customWidth="1"/>
    <col min="7942" max="7942" width="13.28515625" style="14" bestFit="1" customWidth="1"/>
    <col min="7943" max="7943" width="0" style="14" hidden="1" customWidth="1"/>
    <col min="7944" max="7944" width="11.7109375" style="14" customWidth="1"/>
    <col min="7945" max="7945" width="14.85546875" style="14" customWidth="1"/>
    <col min="7946" max="7946" width="9.140625" style="14"/>
    <col min="7947" max="7947" width="9.7109375" style="14" bestFit="1" customWidth="1"/>
    <col min="7948" max="8193" width="9.140625" style="14"/>
    <col min="8194" max="8194" width="2" style="14" customWidth="1"/>
    <col min="8195" max="8195" width="34.5703125" style="14" customWidth="1"/>
    <col min="8196" max="8197" width="0" style="14" hidden="1" customWidth="1"/>
    <col min="8198" max="8198" width="13.28515625" style="14" bestFit="1" customWidth="1"/>
    <col min="8199" max="8199" width="0" style="14" hidden="1" customWidth="1"/>
    <col min="8200" max="8200" width="11.7109375" style="14" customWidth="1"/>
    <col min="8201" max="8201" width="14.85546875" style="14" customWidth="1"/>
    <col min="8202" max="8202" width="9.140625" style="14"/>
    <col min="8203" max="8203" width="9.7109375" style="14" bestFit="1" customWidth="1"/>
    <col min="8204" max="8449" width="9.140625" style="14"/>
    <col min="8450" max="8450" width="2" style="14" customWidth="1"/>
    <col min="8451" max="8451" width="34.5703125" style="14" customWidth="1"/>
    <col min="8452" max="8453" width="0" style="14" hidden="1" customWidth="1"/>
    <col min="8454" max="8454" width="13.28515625" style="14" bestFit="1" customWidth="1"/>
    <col min="8455" max="8455" width="0" style="14" hidden="1" customWidth="1"/>
    <col min="8456" max="8456" width="11.7109375" style="14" customWidth="1"/>
    <col min="8457" max="8457" width="14.85546875" style="14" customWidth="1"/>
    <col min="8458" max="8458" width="9.140625" style="14"/>
    <col min="8459" max="8459" width="9.7109375" style="14" bestFit="1" customWidth="1"/>
    <col min="8460" max="8705" width="9.140625" style="14"/>
    <col min="8706" max="8706" width="2" style="14" customWidth="1"/>
    <col min="8707" max="8707" width="34.5703125" style="14" customWidth="1"/>
    <col min="8708" max="8709" width="0" style="14" hidden="1" customWidth="1"/>
    <col min="8710" max="8710" width="13.28515625" style="14" bestFit="1" customWidth="1"/>
    <col min="8711" max="8711" width="0" style="14" hidden="1" customWidth="1"/>
    <col min="8712" max="8712" width="11.7109375" style="14" customWidth="1"/>
    <col min="8713" max="8713" width="14.85546875" style="14" customWidth="1"/>
    <col min="8714" max="8714" width="9.140625" style="14"/>
    <col min="8715" max="8715" width="9.7109375" style="14" bestFit="1" customWidth="1"/>
    <col min="8716" max="8961" width="9.140625" style="14"/>
    <col min="8962" max="8962" width="2" style="14" customWidth="1"/>
    <col min="8963" max="8963" width="34.5703125" style="14" customWidth="1"/>
    <col min="8964" max="8965" width="0" style="14" hidden="1" customWidth="1"/>
    <col min="8966" max="8966" width="13.28515625" style="14" bestFit="1" customWidth="1"/>
    <col min="8967" max="8967" width="0" style="14" hidden="1" customWidth="1"/>
    <col min="8968" max="8968" width="11.7109375" style="14" customWidth="1"/>
    <col min="8969" max="8969" width="14.85546875" style="14" customWidth="1"/>
    <col min="8970" max="8970" width="9.140625" style="14"/>
    <col min="8971" max="8971" width="9.7109375" style="14" bestFit="1" customWidth="1"/>
    <col min="8972" max="9217" width="9.140625" style="14"/>
    <col min="9218" max="9218" width="2" style="14" customWidth="1"/>
    <col min="9219" max="9219" width="34.5703125" style="14" customWidth="1"/>
    <col min="9220" max="9221" width="0" style="14" hidden="1" customWidth="1"/>
    <col min="9222" max="9222" width="13.28515625" style="14" bestFit="1" customWidth="1"/>
    <col min="9223" max="9223" width="0" style="14" hidden="1" customWidth="1"/>
    <col min="9224" max="9224" width="11.7109375" style="14" customWidth="1"/>
    <col min="9225" max="9225" width="14.85546875" style="14" customWidth="1"/>
    <col min="9226" max="9226" width="9.140625" style="14"/>
    <col min="9227" max="9227" width="9.7109375" style="14" bestFit="1" customWidth="1"/>
    <col min="9228" max="9473" width="9.140625" style="14"/>
    <col min="9474" max="9474" width="2" style="14" customWidth="1"/>
    <col min="9475" max="9475" width="34.5703125" style="14" customWidth="1"/>
    <col min="9476" max="9477" width="0" style="14" hidden="1" customWidth="1"/>
    <col min="9478" max="9478" width="13.28515625" style="14" bestFit="1" customWidth="1"/>
    <col min="9479" max="9479" width="0" style="14" hidden="1" customWidth="1"/>
    <col min="9480" max="9480" width="11.7109375" style="14" customWidth="1"/>
    <col min="9481" max="9481" width="14.85546875" style="14" customWidth="1"/>
    <col min="9482" max="9482" width="9.140625" style="14"/>
    <col min="9483" max="9483" width="9.7109375" style="14" bestFit="1" customWidth="1"/>
    <col min="9484" max="9729" width="9.140625" style="14"/>
    <col min="9730" max="9730" width="2" style="14" customWidth="1"/>
    <col min="9731" max="9731" width="34.5703125" style="14" customWidth="1"/>
    <col min="9732" max="9733" width="0" style="14" hidden="1" customWidth="1"/>
    <col min="9734" max="9734" width="13.28515625" style="14" bestFit="1" customWidth="1"/>
    <col min="9735" max="9735" width="0" style="14" hidden="1" customWidth="1"/>
    <col min="9736" max="9736" width="11.7109375" style="14" customWidth="1"/>
    <col min="9737" max="9737" width="14.85546875" style="14" customWidth="1"/>
    <col min="9738" max="9738" width="9.140625" style="14"/>
    <col min="9739" max="9739" width="9.7109375" style="14" bestFit="1" customWidth="1"/>
    <col min="9740" max="9985" width="9.140625" style="14"/>
    <col min="9986" max="9986" width="2" style="14" customWidth="1"/>
    <col min="9987" max="9987" width="34.5703125" style="14" customWidth="1"/>
    <col min="9988" max="9989" width="0" style="14" hidden="1" customWidth="1"/>
    <col min="9990" max="9990" width="13.28515625" style="14" bestFit="1" customWidth="1"/>
    <col min="9991" max="9991" width="0" style="14" hidden="1" customWidth="1"/>
    <col min="9992" max="9992" width="11.7109375" style="14" customWidth="1"/>
    <col min="9993" max="9993" width="14.85546875" style="14" customWidth="1"/>
    <col min="9994" max="9994" width="9.140625" style="14"/>
    <col min="9995" max="9995" width="9.7109375" style="14" bestFit="1" customWidth="1"/>
    <col min="9996" max="10241" width="9.140625" style="14"/>
    <col min="10242" max="10242" width="2" style="14" customWidth="1"/>
    <col min="10243" max="10243" width="34.5703125" style="14" customWidth="1"/>
    <col min="10244" max="10245" width="0" style="14" hidden="1" customWidth="1"/>
    <col min="10246" max="10246" width="13.28515625" style="14" bestFit="1" customWidth="1"/>
    <col min="10247" max="10247" width="0" style="14" hidden="1" customWidth="1"/>
    <col min="10248" max="10248" width="11.7109375" style="14" customWidth="1"/>
    <col min="10249" max="10249" width="14.85546875" style="14" customWidth="1"/>
    <col min="10250" max="10250" width="9.140625" style="14"/>
    <col min="10251" max="10251" width="9.7109375" style="14" bestFit="1" customWidth="1"/>
    <col min="10252" max="10497" width="9.140625" style="14"/>
    <col min="10498" max="10498" width="2" style="14" customWidth="1"/>
    <col min="10499" max="10499" width="34.5703125" style="14" customWidth="1"/>
    <col min="10500" max="10501" width="0" style="14" hidden="1" customWidth="1"/>
    <col min="10502" max="10502" width="13.28515625" style="14" bestFit="1" customWidth="1"/>
    <col min="10503" max="10503" width="0" style="14" hidden="1" customWidth="1"/>
    <col min="10504" max="10504" width="11.7109375" style="14" customWidth="1"/>
    <col min="10505" max="10505" width="14.85546875" style="14" customWidth="1"/>
    <col min="10506" max="10506" width="9.140625" style="14"/>
    <col min="10507" max="10507" width="9.7109375" style="14" bestFit="1" customWidth="1"/>
    <col min="10508" max="10753" width="9.140625" style="14"/>
    <col min="10754" max="10754" width="2" style="14" customWidth="1"/>
    <col min="10755" max="10755" width="34.5703125" style="14" customWidth="1"/>
    <col min="10756" max="10757" width="0" style="14" hidden="1" customWidth="1"/>
    <col min="10758" max="10758" width="13.28515625" style="14" bestFit="1" customWidth="1"/>
    <col min="10759" max="10759" width="0" style="14" hidden="1" customWidth="1"/>
    <col min="10760" max="10760" width="11.7109375" style="14" customWidth="1"/>
    <col min="10761" max="10761" width="14.85546875" style="14" customWidth="1"/>
    <col min="10762" max="10762" width="9.140625" style="14"/>
    <col min="10763" max="10763" width="9.7109375" style="14" bestFit="1" customWidth="1"/>
    <col min="10764" max="11009" width="9.140625" style="14"/>
    <col min="11010" max="11010" width="2" style="14" customWidth="1"/>
    <col min="11011" max="11011" width="34.5703125" style="14" customWidth="1"/>
    <col min="11012" max="11013" width="0" style="14" hidden="1" customWidth="1"/>
    <col min="11014" max="11014" width="13.28515625" style="14" bestFit="1" customWidth="1"/>
    <col min="11015" max="11015" width="0" style="14" hidden="1" customWidth="1"/>
    <col min="11016" max="11016" width="11.7109375" style="14" customWidth="1"/>
    <col min="11017" max="11017" width="14.85546875" style="14" customWidth="1"/>
    <col min="11018" max="11018" width="9.140625" style="14"/>
    <col min="11019" max="11019" width="9.7109375" style="14" bestFit="1" customWidth="1"/>
    <col min="11020" max="11265" width="9.140625" style="14"/>
    <col min="11266" max="11266" width="2" style="14" customWidth="1"/>
    <col min="11267" max="11267" width="34.5703125" style="14" customWidth="1"/>
    <col min="11268" max="11269" width="0" style="14" hidden="1" customWidth="1"/>
    <col min="11270" max="11270" width="13.28515625" style="14" bestFit="1" customWidth="1"/>
    <col min="11271" max="11271" width="0" style="14" hidden="1" customWidth="1"/>
    <col min="11272" max="11272" width="11.7109375" style="14" customWidth="1"/>
    <col min="11273" max="11273" width="14.85546875" style="14" customWidth="1"/>
    <col min="11274" max="11274" width="9.140625" style="14"/>
    <col min="11275" max="11275" width="9.7109375" style="14" bestFit="1" customWidth="1"/>
    <col min="11276" max="11521" width="9.140625" style="14"/>
    <col min="11522" max="11522" width="2" style="14" customWidth="1"/>
    <col min="11523" max="11523" width="34.5703125" style="14" customWidth="1"/>
    <col min="11524" max="11525" width="0" style="14" hidden="1" customWidth="1"/>
    <col min="11526" max="11526" width="13.28515625" style="14" bestFit="1" customWidth="1"/>
    <col min="11527" max="11527" width="0" style="14" hidden="1" customWidth="1"/>
    <col min="11528" max="11528" width="11.7109375" style="14" customWidth="1"/>
    <col min="11529" max="11529" width="14.85546875" style="14" customWidth="1"/>
    <col min="11530" max="11530" width="9.140625" style="14"/>
    <col min="11531" max="11531" width="9.7109375" style="14" bestFit="1" customWidth="1"/>
    <col min="11532" max="11777" width="9.140625" style="14"/>
    <col min="11778" max="11778" width="2" style="14" customWidth="1"/>
    <col min="11779" max="11779" width="34.5703125" style="14" customWidth="1"/>
    <col min="11780" max="11781" width="0" style="14" hidden="1" customWidth="1"/>
    <col min="11782" max="11782" width="13.28515625" style="14" bestFit="1" customWidth="1"/>
    <col min="11783" max="11783" width="0" style="14" hidden="1" customWidth="1"/>
    <col min="11784" max="11784" width="11.7109375" style="14" customWidth="1"/>
    <col min="11785" max="11785" width="14.85546875" style="14" customWidth="1"/>
    <col min="11786" max="11786" width="9.140625" style="14"/>
    <col min="11787" max="11787" width="9.7109375" style="14" bestFit="1" customWidth="1"/>
    <col min="11788" max="12033" width="9.140625" style="14"/>
    <col min="12034" max="12034" width="2" style="14" customWidth="1"/>
    <col min="12035" max="12035" width="34.5703125" style="14" customWidth="1"/>
    <col min="12036" max="12037" width="0" style="14" hidden="1" customWidth="1"/>
    <col min="12038" max="12038" width="13.28515625" style="14" bestFit="1" customWidth="1"/>
    <col min="12039" max="12039" width="0" style="14" hidden="1" customWidth="1"/>
    <col min="12040" max="12040" width="11.7109375" style="14" customWidth="1"/>
    <col min="12041" max="12041" width="14.85546875" style="14" customWidth="1"/>
    <col min="12042" max="12042" width="9.140625" style="14"/>
    <col min="12043" max="12043" width="9.7109375" style="14" bestFit="1" customWidth="1"/>
    <col min="12044" max="12289" width="9.140625" style="14"/>
    <col min="12290" max="12290" width="2" style="14" customWidth="1"/>
    <col min="12291" max="12291" width="34.5703125" style="14" customWidth="1"/>
    <col min="12292" max="12293" width="0" style="14" hidden="1" customWidth="1"/>
    <col min="12294" max="12294" width="13.28515625" style="14" bestFit="1" customWidth="1"/>
    <col min="12295" max="12295" width="0" style="14" hidden="1" customWidth="1"/>
    <col min="12296" max="12296" width="11.7109375" style="14" customWidth="1"/>
    <col min="12297" max="12297" width="14.85546875" style="14" customWidth="1"/>
    <col min="12298" max="12298" width="9.140625" style="14"/>
    <col min="12299" max="12299" width="9.7109375" style="14" bestFit="1" customWidth="1"/>
    <col min="12300" max="12545" width="9.140625" style="14"/>
    <col min="12546" max="12546" width="2" style="14" customWidth="1"/>
    <col min="12547" max="12547" width="34.5703125" style="14" customWidth="1"/>
    <col min="12548" max="12549" width="0" style="14" hidden="1" customWidth="1"/>
    <col min="12550" max="12550" width="13.28515625" style="14" bestFit="1" customWidth="1"/>
    <col min="12551" max="12551" width="0" style="14" hidden="1" customWidth="1"/>
    <col min="12552" max="12552" width="11.7109375" style="14" customWidth="1"/>
    <col min="12553" max="12553" width="14.85546875" style="14" customWidth="1"/>
    <col min="12554" max="12554" width="9.140625" style="14"/>
    <col min="12555" max="12555" width="9.7109375" style="14" bestFit="1" customWidth="1"/>
    <col min="12556" max="12801" width="9.140625" style="14"/>
    <col min="12802" max="12802" width="2" style="14" customWidth="1"/>
    <col min="12803" max="12803" width="34.5703125" style="14" customWidth="1"/>
    <col min="12804" max="12805" width="0" style="14" hidden="1" customWidth="1"/>
    <col min="12806" max="12806" width="13.28515625" style="14" bestFit="1" customWidth="1"/>
    <col min="12807" max="12807" width="0" style="14" hidden="1" customWidth="1"/>
    <col min="12808" max="12808" width="11.7109375" style="14" customWidth="1"/>
    <col min="12809" max="12809" width="14.85546875" style="14" customWidth="1"/>
    <col min="12810" max="12810" width="9.140625" style="14"/>
    <col min="12811" max="12811" width="9.7109375" style="14" bestFit="1" customWidth="1"/>
    <col min="12812" max="13057" width="9.140625" style="14"/>
    <col min="13058" max="13058" width="2" style="14" customWidth="1"/>
    <col min="13059" max="13059" width="34.5703125" style="14" customWidth="1"/>
    <col min="13060" max="13061" width="0" style="14" hidden="1" customWidth="1"/>
    <col min="13062" max="13062" width="13.28515625" style="14" bestFit="1" customWidth="1"/>
    <col min="13063" max="13063" width="0" style="14" hidden="1" customWidth="1"/>
    <col min="13064" max="13064" width="11.7109375" style="14" customWidth="1"/>
    <col min="13065" max="13065" width="14.85546875" style="14" customWidth="1"/>
    <col min="13066" max="13066" width="9.140625" style="14"/>
    <col min="13067" max="13067" width="9.7109375" style="14" bestFit="1" customWidth="1"/>
    <col min="13068" max="13313" width="9.140625" style="14"/>
    <col min="13314" max="13314" width="2" style="14" customWidth="1"/>
    <col min="13315" max="13315" width="34.5703125" style="14" customWidth="1"/>
    <col min="13316" max="13317" width="0" style="14" hidden="1" customWidth="1"/>
    <col min="13318" max="13318" width="13.28515625" style="14" bestFit="1" customWidth="1"/>
    <col min="13319" max="13319" width="0" style="14" hidden="1" customWidth="1"/>
    <col min="13320" max="13320" width="11.7109375" style="14" customWidth="1"/>
    <col min="13321" max="13321" width="14.85546875" style="14" customWidth="1"/>
    <col min="13322" max="13322" width="9.140625" style="14"/>
    <col min="13323" max="13323" width="9.7109375" style="14" bestFit="1" customWidth="1"/>
    <col min="13324" max="13569" width="9.140625" style="14"/>
    <col min="13570" max="13570" width="2" style="14" customWidth="1"/>
    <col min="13571" max="13571" width="34.5703125" style="14" customWidth="1"/>
    <col min="13572" max="13573" width="0" style="14" hidden="1" customWidth="1"/>
    <col min="13574" max="13574" width="13.28515625" style="14" bestFit="1" customWidth="1"/>
    <col min="13575" max="13575" width="0" style="14" hidden="1" customWidth="1"/>
    <col min="13576" max="13576" width="11.7109375" style="14" customWidth="1"/>
    <col min="13577" max="13577" width="14.85546875" style="14" customWidth="1"/>
    <col min="13578" max="13578" width="9.140625" style="14"/>
    <col min="13579" max="13579" width="9.7109375" style="14" bestFit="1" customWidth="1"/>
    <col min="13580" max="13825" width="9.140625" style="14"/>
    <col min="13826" max="13826" width="2" style="14" customWidth="1"/>
    <col min="13827" max="13827" width="34.5703125" style="14" customWidth="1"/>
    <col min="13828" max="13829" width="0" style="14" hidden="1" customWidth="1"/>
    <col min="13830" max="13830" width="13.28515625" style="14" bestFit="1" customWidth="1"/>
    <col min="13831" max="13831" width="0" style="14" hidden="1" customWidth="1"/>
    <col min="13832" max="13832" width="11.7109375" style="14" customWidth="1"/>
    <col min="13833" max="13833" width="14.85546875" style="14" customWidth="1"/>
    <col min="13834" max="13834" width="9.140625" style="14"/>
    <col min="13835" max="13835" width="9.7109375" style="14" bestFit="1" customWidth="1"/>
    <col min="13836" max="14081" width="9.140625" style="14"/>
    <col min="14082" max="14082" width="2" style="14" customWidth="1"/>
    <col min="14083" max="14083" width="34.5703125" style="14" customWidth="1"/>
    <col min="14084" max="14085" width="0" style="14" hidden="1" customWidth="1"/>
    <col min="14086" max="14086" width="13.28515625" style="14" bestFit="1" customWidth="1"/>
    <col min="14087" max="14087" width="0" style="14" hidden="1" customWidth="1"/>
    <col min="14088" max="14088" width="11.7109375" style="14" customWidth="1"/>
    <col min="14089" max="14089" width="14.85546875" style="14" customWidth="1"/>
    <col min="14090" max="14090" width="9.140625" style="14"/>
    <col min="14091" max="14091" width="9.7109375" style="14" bestFit="1" customWidth="1"/>
    <col min="14092" max="14337" width="9.140625" style="14"/>
    <col min="14338" max="14338" width="2" style="14" customWidth="1"/>
    <col min="14339" max="14339" width="34.5703125" style="14" customWidth="1"/>
    <col min="14340" max="14341" width="0" style="14" hidden="1" customWidth="1"/>
    <col min="14342" max="14342" width="13.28515625" style="14" bestFit="1" customWidth="1"/>
    <col min="14343" max="14343" width="0" style="14" hidden="1" customWidth="1"/>
    <col min="14344" max="14344" width="11.7109375" style="14" customWidth="1"/>
    <col min="14345" max="14345" width="14.85546875" style="14" customWidth="1"/>
    <col min="14346" max="14346" width="9.140625" style="14"/>
    <col min="14347" max="14347" width="9.7109375" style="14" bestFit="1" customWidth="1"/>
    <col min="14348" max="14593" width="9.140625" style="14"/>
    <col min="14594" max="14594" width="2" style="14" customWidth="1"/>
    <col min="14595" max="14595" width="34.5703125" style="14" customWidth="1"/>
    <col min="14596" max="14597" width="0" style="14" hidden="1" customWidth="1"/>
    <col min="14598" max="14598" width="13.28515625" style="14" bestFit="1" customWidth="1"/>
    <col min="14599" max="14599" width="0" style="14" hidden="1" customWidth="1"/>
    <col min="14600" max="14600" width="11.7109375" style="14" customWidth="1"/>
    <col min="14601" max="14601" width="14.85546875" style="14" customWidth="1"/>
    <col min="14602" max="14602" width="9.140625" style="14"/>
    <col min="14603" max="14603" width="9.7109375" style="14" bestFit="1" customWidth="1"/>
    <col min="14604" max="14849" width="9.140625" style="14"/>
    <col min="14850" max="14850" width="2" style="14" customWidth="1"/>
    <col min="14851" max="14851" width="34.5703125" style="14" customWidth="1"/>
    <col min="14852" max="14853" width="0" style="14" hidden="1" customWidth="1"/>
    <col min="14854" max="14854" width="13.28515625" style="14" bestFit="1" customWidth="1"/>
    <col min="14855" max="14855" width="0" style="14" hidden="1" customWidth="1"/>
    <col min="14856" max="14856" width="11.7109375" style="14" customWidth="1"/>
    <col min="14857" max="14857" width="14.85546875" style="14" customWidth="1"/>
    <col min="14858" max="14858" width="9.140625" style="14"/>
    <col min="14859" max="14859" width="9.7109375" style="14" bestFit="1" customWidth="1"/>
    <col min="14860" max="15105" width="9.140625" style="14"/>
    <col min="15106" max="15106" width="2" style="14" customWidth="1"/>
    <col min="15107" max="15107" width="34.5703125" style="14" customWidth="1"/>
    <col min="15108" max="15109" width="0" style="14" hidden="1" customWidth="1"/>
    <col min="15110" max="15110" width="13.28515625" style="14" bestFit="1" customWidth="1"/>
    <col min="15111" max="15111" width="0" style="14" hidden="1" customWidth="1"/>
    <col min="15112" max="15112" width="11.7109375" style="14" customWidth="1"/>
    <col min="15113" max="15113" width="14.85546875" style="14" customWidth="1"/>
    <col min="15114" max="15114" width="9.140625" style="14"/>
    <col min="15115" max="15115" width="9.7109375" style="14" bestFit="1" customWidth="1"/>
    <col min="15116" max="15361" width="9.140625" style="14"/>
    <col min="15362" max="15362" width="2" style="14" customWidth="1"/>
    <col min="15363" max="15363" width="34.5703125" style="14" customWidth="1"/>
    <col min="15364" max="15365" width="0" style="14" hidden="1" customWidth="1"/>
    <col min="15366" max="15366" width="13.28515625" style="14" bestFit="1" customWidth="1"/>
    <col min="15367" max="15367" width="0" style="14" hidden="1" customWidth="1"/>
    <col min="15368" max="15368" width="11.7109375" style="14" customWidth="1"/>
    <col min="15369" max="15369" width="14.85546875" style="14" customWidth="1"/>
    <col min="15370" max="15370" width="9.140625" style="14"/>
    <col min="15371" max="15371" width="9.7109375" style="14" bestFit="1" customWidth="1"/>
    <col min="15372" max="15617" width="9.140625" style="14"/>
    <col min="15618" max="15618" width="2" style="14" customWidth="1"/>
    <col min="15619" max="15619" width="34.5703125" style="14" customWidth="1"/>
    <col min="15620" max="15621" width="0" style="14" hidden="1" customWidth="1"/>
    <col min="15622" max="15622" width="13.28515625" style="14" bestFit="1" customWidth="1"/>
    <col min="15623" max="15623" width="0" style="14" hidden="1" customWidth="1"/>
    <col min="15624" max="15624" width="11.7109375" style="14" customWidth="1"/>
    <col min="15625" max="15625" width="14.85546875" style="14" customWidth="1"/>
    <col min="15626" max="15626" width="9.140625" style="14"/>
    <col min="15627" max="15627" width="9.7109375" style="14" bestFit="1" customWidth="1"/>
    <col min="15628" max="15873" width="9.140625" style="14"/>
    <col min="15874" max="15874" width="2" style="14" customWidth="1"/>
    <col min="15875" max="15875" width="34.5703125" style="14" customWidth="1"/>
    <col min="15876" max="15877" width="0" style="14" hidden="1" customWidth="1"/>
    <col min="15878" max="15878" width="13.28515625" style="14" bestFit="1" customWidth="1"/>
    <col min="15879" max="15879" width="0" style="14" hidden="1" customWidth="1"/>
    <col min="15880" max="15880" width="11.7109375" style="14" customWidth="1"/>
    <col min="15881" max="15881" width="14.85546875" style="14" customWidth="1"/>
    <col min="15882" max="15882" width="9.140625" style="14"/>
    <col min="15883" max="15883" width="9.7109375" style="14" bestFit="1" customWidth="1"/>
    <col min="15884" max="16129" width="9.140625" style="14"/>
    <col min="16130" max="16130" width="2" style="14" customWidth="1"/>
    <col min="16131" max="16131" width="34.5703125" style="14" customWidth="1"/>
    <col min="16132" max="16133" width="0" style="14" hidden="1" customWidth="1"/>
    <col min="16134" max="16134" width="13.28515625" style="14" bestFit="1" customWidth="1"/>
    <col min="16135" max="16135" width="0" style="14" hidden="1" customWidth="1"/>
    <col min="16136" max="16136" width="11.7109375" style="14" customWidth="1"/>
    <col min="16137" max="16137" width="14.85546875" style="14" customWidth="1"/>
    <col min="16138" max="16138" width="9.140625" style="14"/>
    <col min="16139" max="16139" width="9.7109375" style="14" bestFit="1" customWidth="1"/>
    <col min="16140" max="16384" width="9.140625" style="14"/>
  </cols>
  <sheetData>
    <row r="2" spans="1:11" ht="15.75" customHeight="1">
      <c r="B2" s="133" t="s">
        <v>0</v>
      </c>
      <c r="C2" s="133"/>
      <c r="D2" s="133"/>
      <c r="E2" s="133"/>
      <c r="F2" s="133"/>
    </row>
    <row r="4" spans="1:11" ht="15.75" customHeight="1">
      <c r="B4" s="133" t="s">
        <v>196</v>
      </c>
      <c r="C4" s="133"/>
      <c r="D4" s="133"/>
      <c r="E4" s="133"/>
      <c r="F4" s="133"/>
    </row>
    <row r="6" spans="1:11" ht="15.75" customHeight="1">
      <c r="B6" s="133" t="s">
        <v>209</v>
      </c>
      <c r="C6" s="133"/>
      <c r="D6" s="133"/>
      <c r="E6" s="133"/>
      <c r="F6" s="133"/>
    </row>
    <row r="8" spans="1:11" ht="18.75" customHeight="1">
      <c r="A8" s="134" t="s">
        <v>3</v>
      </c>
      <c r="B8" s="134"/>
      <c r="C8" s="134"/>
      <c r="E8" s="95" t="s">
        <v>4</v>
      </c>
      <c r="F8" s="95"/>
      <c r="G8" s="95" t="s">
        <v>197</v>
      </c>
      <c r="I8" s="95" t="s">
        <v>84</v>
      </c>
      <c r="J8" s="99" t="s">
        <v>210</v>
      </c>
      <c r="K8" s="95" t="s">
        <v>211</v>
      </c>
    </row>
    <row r="9" spans="1:11" s="97" customFormat="1" ht="15.75" customHeight="1">
      <c r="A9" s="135" t="s">
        <v>198</v>
      </c>
      <c r="B9" s="135"/>
      <c r="C9" s="135"/>
      <c r="D9" s="98"/>
      <c r="E9" s="6">
        <f t="shared" ref="E9:I9" si="0">+E10</f>
        <v>5926189.2800000003</v>
      </c>
      <c r="F9" s="42">
        <f t="shared" si="0"/>
        <v>0</v>
      </c>
      <c r="G9" s="6">
        <f t="shared" si="0"/>
        <v>0</v>
      </c>
      <c r="H9" s="42"/>
      <c r="I9" s="6">
        <f t="shared" si="0"/>
        <v>5926189.2800000003</v>
      </c>
      <c r="J9" s="6">
        <f>+J10</f>
        <v>0</v>
      </c>
      <c r="K9" s="6">
        <f>+K10</f>
        <v>5926189.2800000003</v>
      </c>
    </row>
    <row r="10" spans="1:11" ht="15.75" customHeight="1">
      <c r="A10" s="108" t="s">
        <v>199</v>
      </c>
      <c r="B10" s="108"/>
      <c r="C10" s="108"/>
      <c r="E10" s="8">
        <f t="shared" ref="E10:I10" si="1">SUM(E11)</f>
        <v>5926189.2800000003</v>
      </c>
      <c r="F10" s="15">
        <f t="shared" si="1"/>
        <v>0</v>
      </c>
      <c r="G10" s="8">
        <f t="shared" si="1"/>
        <v>0</v>
      </c>
      <c r="H10" s="15"/>
      <c r="I10" s="8">
        <f t="shared" si="1"/>
        <v>5926189.2800000003</v>
      </c>
      <c r="J10" s="8">
        <f>SUM(J11)</f>
        <v>0</v>
      </c>
      <c r="K10" s="8">
        <f>SUM(K11)</f>
        <v>5926189.2800000003</v>
      </c>
    </row>
    <row r="11" spans="1:11" ht="15.75" customHeight="1">
      <c r="A11" s="108" t="s">
        <v>200</v>
      </c>
      <c r="B11" s="108"/>
      <c r="C11" s="108"/>
      <c r="E11" s="15">
        <v>5926189.2800000003</v>
      </c>
      <c r="F11" s="15"/>
      <c r="G11" s="15"/>
      <c r="I11" s="15">
        <v>5926189.2800000003</v>
      </c>
      <c r="J11" s="15">
        <v>0</v>
      </c>
      <c r="K11" s="15">
        <f>+I11+J11</f>
        <v>5926189.2800000003</v>
      </c>
    </row>
    <row r="12" spans="1:11" s="97" customFormat="1" ht="15.75" customHeight="1">
      <c r="A12" s="135" t="s">
        <v>7</v>
      </c>
      <c r="B12" s="135"/>
      <c r="C12" s="135"/>
      <c r="D12" s="98"/>
      <c r="E12" s="6">
        <v>2636178.52</v>
      </c>
      <c r="F12" s="42"/>
      <c r="G12" s="6">
        <f>+G13+G18+G16+G20+G22</f>
        <v>40000</v>
      </c>
      <c r="H12" s="42"/>
      <c r="I12" s="6">
        <f>+I13+I18+I16+I20+I22</f>
        <v>2676178.52</v>
      </c>
      <c r="J12" s="6">
        <f>+J13+J18+J16+J20+J22</f>
        <v>50991.479999999981</v>
      </c>
      <c r="K12" s="6">
        <f>+K13+K18+K16+K20+K22</f>
        <v>2727170</v>
      </c>
    </row>
    <row r="13" spans="1:11" ht="15.75" customHeight="1">
      <c r="A13" s="136" t="s">
        <v>124</v>
      </c>
      <c r="B13" s="137"/>
      <c r="C13" s="138"/>
      <c r="E13" s="8">
        <v>397554</v>
      </c>
      <c r="F13" s="15"/>
      <c r="G13" s="8">
        <f t="shared" ref="G13:I13" si="2">SUM(G14:G15)</f>
        <v>40000</v>
      </c>
      <c r="H13" s="15"/>
      <c r="I13" s="8">
        <f t="shared" si="2"/>
        <v>437554</v>
      </c>
      <c r="J13" s="8">
        <f>SUM(J14:J15)</f>
        <v>181126</v>
      </c>
      <c r="K13" s="8">
        <f>SUM(K14:K15)</f>
        <v>618680</v>
      </c>
    </row>
    <row r="14" spans="1:11" ht="15.75" customHeight="1">
      <c r="A14" s="108" t="s">
        <v>9</v>
      </c>
      <c r="B14" s="108"/>
      <c r="C14" s="108"/>
      <c r="E14" s="15">
        <v>377554</v>
      </c>
      <c r="F14" s="15"/>
      <c r="G14" s="15"/>
      <c r="I14" s="15">
        <v>377554</v>
      </c>
      <c r="J14" s="15">
        <v>181126</v>
      </c>
      <c r="K14" s="15">
        <f t="shared" ref="K14:K15" si="3">+I14+J14</f>
        <v>558680</v>
      </c>
    </row>
    <row r="15" spans="1:11" ht="15.75" customHeight="1">
      <c r="A15" s="136" t="s">
        <v>10</v>
      </c>
      <c r="B15" s="137"/>
      <c r="C15" s="138"/>
      <c r="E15" s="15">
        <v>20000</v>
      </c>
      <c r="F15" s="15"/>
      <c r="G15" s="15">
        <v>40000</v>
      </c>
      <c r="I15" s="9">
        <f>+E15+G15</f>
        <v>60000</v>
      </c>
      <c r="J15" s="15">
        <v>0</v>
      </c>
      <c r="K15" s="15">
        <f t="shared" si="3"/>
        <v>60000</v>
      </c>
    </row>
    <row r="16" spans="1:11" ht="15.75" customHeight="1">
      <c r="A16" s="108" t="s">
        <v>125</v>
      </c>
      <c r="B16" s="108"/>
      <c r="C16" s="108"/>
      <c r="E16" s="8">
        <v>11200</v>
      </c>
      <c r="F16" s="15"/>
      <c r="G16" s="8">
        <f t="shared" ref="G16:I16" si="4">SUM(G17)</f>
        <v>0</v>
      </c>
      <c r="H16" s="15"/>
      <c r="I16" s="8">
        <f t="shared" si="4"/>
        <v>11200</v>
      </c>
      <c r="J16" s="8">
        <f>SUM(J17)</f>
        <v>9680</v>
      </c>
      <c r="K16" s="8">
        <f>SUM(K17)</f>
        <v>20880</v>
      </c>
    </row>
    <row r="17" spans="1:11" ht="15.75" customHeight="1">
      <c r="A17" s="108" t="s">
        <v>201</v>
      </c>
      <c r="B17" s="108"/>
      <c r="C17" s="108"/>
      <c r="E17" s="15">
        <v>11200</v>
      </c>
      <c r="F17" s="15"/>
      <c r="G17" s="15"/>
      <c r="I17" s="15">
        <v>11200</v>
      </c>
      <c r="J17" s="15">
        <v>9680</v>
      </c>
      <c r="K17" s="15">
        <f>+I17+J17</f>
        <v>20880</v>
      </c>
    </row>
    <row r="18" spans="1:11" ht="15.75" customHeight="1">
      <c r="A18" s="108" t="s">
        <v>126</v>
      </c>
      <c r="B18" s="108"/>
      <c r="C18" s="108"/>
      <c r="E18" s="8">
        <v>6520</v>
      </c>
      <c r="F18" s="15"/>
      <c r="G18" s="8">
        <f t="shared" ref="G18:I18" si="5">SUM(G19)</f>
        <v>0</v>
      </c>
      <c r="H18" s="15"/>
      <c r="I18" s="8">
        <f t="shared" si="5"/>
        <v>6520</v>
      </c>
      <c r="J18" s="8">
        <f>SUM(J19)</f>
        <v>3920</v>
      </c>
      <c r="K18" s="8">
        <f>SUM(K19)</f>
        <v>10440</v>
      </c>
    </row>
    <row r="19" spans="1:11" ht="15.75" customHeight="1">
      <c r="A19" s="108" t="s">
        <v>202</v>
      </c>
      <c r="B19" s="108"/>
      <c r="C19" s="108"/>
      <c r="E19" s="42">
        <v>6520</v>
      </c>
      <c r="F19" s="42"/>
      <c r="G19" s="42"/>
      <c r="I19" s="42">
        <v>6520</v>
      </c>
      <c r="J19" s="42">
        <v>3920</v>
      </c>
      <c r="K19" s="15">
        <f>+I19+J19</f>
        <v>10440</v>
      </c>
    </row>
    <row r="20" spans="1:11" ht="15.75" customHeight="1">
      <c r="A20" s="108" t="s">
        <v>127</v>
      </c>
      <c r="B20" s="108"/>
      <c r="C20" s="108"/>
      <c r="E20" s="8">
        <v>1955170</v>
      </c>
      <c r="F20" s="15"/>
      <c r="G20" s="8">
        <f t="shared" ref="G20:I20" si="6">SUM(G21)</f>
        <v>0</v>
      </c>
      <c r="H20" s="15"/>
      <c r="I20" s="8">
        <f t="shared" si="6"/>
        <v>1955170</v>
      </c>
      <c r="J20" s="8">
        <f>SUM(J21)</f>
        <v>-190000</v>
      </c>
      <c r="K20" s="8">
        <f>SUM(K21)</f>
        <v>1765170</v>
      </c>
    </row>
    <row r="21" spans="1:11" ht="15.75" customHeight="1">
      <c r="A21" s="108" t="s">
        <v>203</v>
      </c>
      <c r="B21" s="108"/>
      <c r="C21" s="108"/>
      <c r="E21" s="11">
        <v>1955170</v>
      </c>
      <c r="F21" s="42"/>
      <c r="G21" s="11"/>
      <c r="I21" s="11">
        <v>1955170</v>
      </c>
      <c r="J21" s="11">
        <v>-190000</v>
      </c>
      <c r="K21" s="15">
        <f>+I21+J21</f>
        <v>1765170</v>
      </c>
    </row>
    <row r="22" spans="1:11" ht="15.75" customHeight="1">
      <c r="A22" s="108" t="s">
        <v>130</v>
      </c>
      <c r="B22" s="108"/>
      <c r="C22" s="108"/>
      <c r="E22" s="8">
        <v>265734.52</v>
      </c>
      <c r="F22" s="15"/>
      <c r="G22" s="8">
        <f t="shared" ref="G22:I22" si="7">SUM(G23)</f>
        <v>0</v>
      </c>
      <c r="H22" s="15"/>
      <c r="I22" s="8">
        <f t="shared" si="7"/>
        <v>265734.52</v>
      </c>
      <c r="J22" s="8">
        <f>SUM(J23)</f>
        <v>46265.479999999981</v>
      </c>
      <c r="K22" s="8">
        <f>SUM(K23)</f>
        <v>312000</v>
      </c>
    </row>
    <row r="23" spans="1:11" ht="15.75" customHeight="1">
      <c r="A23" s="108" t="s">
        <v>204</v>
      </c>
      <c r="B23" s="108"/>
      <c r="C23" s="108"/>
      <c r="E23" s="42">
        <v>265734.52</v>
      </c>
      <c r="F23" s="42"/>
      <c r="G23" s="42"/>
      <c r="I23" s="42">
        <v>265734.52</v>
      </c>
      <c r="J23" s="42">
        <v>46265.479999999981</v>
      </c>
      <c r="K23" s="15">
        <f>+I23+J23</f>
        <v>312000</v>
      </c>
    </row>
    <row r="24" spans="1:11" s="97" customFormat="1" ht="15.75" customHeight="1">
      <c r="A24" s="135" t="s">
        <v>15</v>
      </c>
      <c r="B24" s="135"/>
      <c r="C24" s="135"/>
      <c r="D24" s="98"/>
      <c r="E24" s="6">
        <v>6229319</v>
      </c>
      <c r="F24" s="42"/>
      <c r="G24" s="6">
        <f t="shared" ref="G24:J24" si="8">+G25+G30+G33+G28</f>
        <v>0</v>
      </c>
      <c r="H24" s="42"/>
      <c r="I24" s="6">
        <f t="shared" si="8"/>
        <v>6229319</v>
      </c>
      <c r="J24" s="6">
        <f t="shared" si="8"/>
        <v>0</v>
      </c>
      <c r="K24" s="6">
        <f>+K25+K30+K33+K28</f>
        <v>6229319</v>
      </c>
    </row>
    <row r="25" spans="1:11" ht="15.75" customHeight="1">
      <c r="A25" s="108" t="s">
        <v>96</v>
      </c>
      <c r="B25" s="108"/>
      <c r="C25" s="108"/>
      <c r="E25" s="8">
        <f t="shared" ref="E25:I25" si="9">SUM(E26:E27)</f>
        <v>4500000</v>
      </c>
      <c r="F25" s="15">
        <f t="shared" si="9"/>
        <v>0</v>
      </c>
      <c r="G25" s="8">
        <f t="shared" si="9"/>
        <v>0</v>
      </c>
      <c r="H25" s="15"/>
      <c r="I25" s="8">
        <f t="shared" si="9"/>
        <v>4500000</v>
      </c>
      <c r="J25" s="8">
        <f>SUM(J26:J27)</f>
        <v>0</v>
      </c>
      <c r="K25" s="8">
        <f>SUM(K26:K27)</f>
        <v>4500000</v>
      </c>
    </row>
    <row r="26" spans="1:11" ht="15.75" customHeight="1">
      <c r="A26" s="108" t="s">
        <v>17</v>
      </c>
      <c r="B26" s="108"/>
      <c r="C26" s="108"/>
      <c r="E26" s="9">
        <v>4500000</v>
      </c>
      <c r="F26" s="15"/>
      <c r="G26" s="9"/>
      <c r="I26" s="9">
        <v>4500000</v>
      </c>
      <c r="J26" s="9">
        <v>0</v>
      </c>
      <c r="K26" s="15">
        <f t="shared" ref="K26:K27" si="10">+I26+J26</f>
        <v>4500000</v>
      </c>
    </row>
    <row r="27" spans="1:11" ht="15.75" customHeight="1">
      <c r="A27" s="108" t="s">
        <v>18</v>
      </c>
      <c r="B27" s="108"/>
      <c r="C27" s="108"/>
      <c r="E27" s="9">
        <v>0</v>
      </c>
      <c r="F27" s="15"/>
      <c r="G27" s="9"/>
      <c r="I27" s="9">
        <v>0</v>
      </c>
      <c r="J27" s="9">
        <v>0</v>
      </c>
      <c r="K27" s="15">
        <f t="shared" si="10"/>
        <v>0</v>
      </c>
    </row>
    <row r="28" spans="1:11" ht="15.75" customHeight="1">
      <c r="A28" s="108" t="s">
        <v>97</v>
      </c>
      <c r="B28" s="108"/>
      <c r="C28" s="108"/>
      <c r="E28" s="8">
        <f t="shared" ref="E28:I28" si="11">SUM(E29)</f>
        <v>244000</v>
      </c>
      <c r="F28" s="15">
        <f t="shared" si="11"/>
        <v>0</v>
      </c>
      <c r="G28" s="8">
        <f t="shared" si="11"/>
        <v>0</v>
      </c>
      <c r="H28" s="15"/>
      <c r="I28" s="8">
        <f t="shared" si="11"/>
        <v>244000</v>
      </c>
      <c r="J28" s="8">
        <f>SUM(J29)</f>
        <v>0</v>
      </c>
      <c r="K28" s="8">
        <f>SUM(K29)</f>
        <v>244000</v>
      </c>
    </row>
    <row r="29" spans="1:11" ht="15.75" customHeight="1">
      <c r="A29" s="108" t="s">
        <v>205</v>
      </c>
      <c r="B29" s="108"/>
      <c r="C29" s="108"/>
      <c r="E29" s="9">
        <v>244000</v>
      </c>
      <c r="F29" s="15"/>
      <c r="G29" s="9"/>
      <c r="I29" s="9">
        <v>244000</v>
      </c>
      <c r="J29" s="9">
        <v>0</v>
      </c>
      <c r="K29" s="15">
        <f>+I29+J29</f>
        <v>244000</v>
      </c>
    </row>
    <row r="30" spans="1:11" ht="15.75" customHeight="1">
      <c r="A30" s="108" t="s">
        <v>21</v>
      </c>
      <c r="B30" s="108"/>
      <c r="C30" s="108"/>
      <c r="E30" s="8">
        <f t="shared" ref="E30:I30" si="12">SUM(E31:E32)</f>
        <v>885319</v>
      </c>
      <c r="F30" s="15">
        <f t="shared" si="12"/>
        <v>0</v>
      </c>
      <c r="G30" s="8">
        <f t="shared" si="12"/>
        <v>0</v>
      </c>
      <c r="H30" s="15"/>
      <c r="I30" s="8">
        <f t="shared" si="12"/>
        <v>885319</v>
      </c>
      <c r="J30" s="8">
        <f>SUM(J31:J32)</f>
        <v>0</v>
      </c>
      <c r="K30" s="8">
        <f>SUM(K31:K32)</f>
        <v>885319</v>
      </c>
    </row>
    <row r="31" spans="1:11" ht="15.75" customHeight="1">
      <c r="A31" s="108" t="s">
        <v>22</v>
      </c>
      <c r="B31" s="108"/>
      <c r="C31" s="108"/>
      <c r="E31" s="9">
        <v>336000</v>
      </c>
      <c r="F31" s="15"/>
      <c r="G31" s="9"/>
      <c r="I31" s="9">
        <v>336000</v>
      </c>
      <c r="J31" s="9">
        <v>0</v>
      </c>
      <c r="K31" s="15">
        <f t="shared" ref="K31:K32" si="13">+I31+J31</f>
        <v>336000</v>
      </c>
    </row>
    <row r="32" spans="1:11" ht="15.75" customHeight="1">
      <c r="A32" s="108" t="s">
        <v>23</v>
      </c>
      <c r="B32" s="108"/>
      <c r="C32" s="108"/>
      <c r="E32" s="9">
        <v>549319</v>
      </c>
      <c r="F32" s="15"/>
      <c r="G32" s="9"/>
      <c r="I32" s="9">
        <v>549319</v>
      </c>
      <c r="J32" s="9">
        <v>0</v>
      </c>
      <c r="K32" s="15">
        <f t="shared" si="13"/>
        <v>549319</v>
      </c>
    </row>
    <row r="33" spans="1:11" ht="15.75" customHeight="1">
      <c r="A33" s="108" t="s">
        <v>99</v>
      </c>
      <c r="B33" s="108"/>
      <c r="C33" s="108"/>
      <c r="E33" s="8">
        <f t="shared" ref="E33:I33" si="14">SUM(E34:E35)</f>
        <v>600000</v>
      </c>
      <c r="F33" s="15">
        <f t="shared" si="14"/>
        <v>0</v>
      </c>
      <c r="G33" s="8">
        <f t="shared" si="14"/>
        <v>0</v>
      </c>
      <c r="H33" s="15"/>
      <c r="I33" s="8">
        <f t="shared" si="14"/>
        <v>600000</v>
      </c>
      <c r="J33" s="8">
        <f>SUM(J34:J35)</f>
        <v>0</v>
      </c>
      <c r="K33" s="8">
        <f>SUM(K34:K35)</f>
        <v>600000</v>
      </c>
    </row>
    <row r="34" spans="1:11" ht="15.75" customHeight="1">
      <c r="A34" s="108" t="s">
        <v>24</v>
      </c>
      <c r="B34" s="108"/>
      <c r="C34" s="108"/>
      <c r="E34" s="9">
        <v>250000</v>
      </c>
      <c r="F34" s="15"/>
      <c r="G34" s="9"/>
      <c r="I34" s="9">
        <v>250000</v>
      </c>
      <c r="J34" s="9">
        <v>0</v>
      </c>
      <c r="K34" s="15">
        <f t="shared" ref="K34:K35" si="15">+I34+J34</f>
        <v>250000</v>
      </c>
    </row>
    <row r="35" spans="1:11" ht="15.75" customHeight="1">
      <c r="A35" s="108" t="s">
        <v>25</v>
      </c>
      <c r="B35" s="108"/>
      <c r="C35" s="108"/>
      <c r="E35" s="9">
        <v>350000</v>
      </c>
      <c r="F35" s="15"/>
      <c r="G35" s="9"/>
      <c r="I35" s="9">
        <v>350000</v>
      </c>
      <c r="J35" s="9">
        <v>0</v>
      </c>
      <c r="K35" s="15">
        <f t="shared" si="15"/>
        <v>350000</v>
      </c>
    </row>
    <row r="36" spans="1:11" s="97" customFormat="1" ht="15.75" customHeight="1">
      <c r="A36" s="135" t="s">
        <v>27</v>
      </c>
      <c r="B36" s="135"/>
      <c r="C36" s="135"/>
      <c r="D36" s="98"/>
      <c r="E36" s="6">
        <v>581302.19999999995</v>
      </c>
      <c r="F36" s="42">
        <f t="shared" ref="F36" si="16">+F37+F43+F45+F47</f>
        <v>0</v>
      </c>
      <c r="G36" s="6">
        <f t="shared" ref="G36" si="17">+G37+G43+G45+G47</f>
        <v>24000</v>
      </c>
      <c r="H36" s="42"/>
      <c r="I36" s="6">
        <f t="shared" ref="I36" si="18">+I37+I43+I45+I47</f>
        <v>581302.19999999995</v>
      </c>
      <c r="J36" s="6">
        <f t="shared" ref="J36" si="19">+J37+J43+J45+J47</f>
        <v>76197.799999999988</v>
      </c>
      <c r="K36" s="6">
        <f>+K37+K43+K45+K47</f>
        <v>657500</v>
      </c>
    </row>
    <row r="37" spans="1:11" ht="15.75" customHeight="1">
      <c r="A37" s="108" t="s">
        <v>102</v>
      </c>
      <c r="B37" s="108"/>
      <c r="C37" s="108"/>
      <c r="E37" s="8">
        <v>280829.09999999998</v>
      </c>
      <c r="F37" s="15">
        <f t="shared" ref="F37:I37" si="20">SUM(F38:F42)</f>
        <v>0</v>
      </c>
      <c r="G37" s="8">
        <f t="shared" si="20"/>
        <v>24000</v>
      </c>
      <c r="H37" s="15"/>
      <c r="I37" s="8">
        <f t="shared" si="20"/>
        <v>280829.09999999998</v>
      </c>
      <c r="J37" s="8">
        <f>SUM(J38:J42)</f>
        <v>-9929.1000000000058</v>
      </c>
      <c r="K37" s="8">
        <f>SUM(K38:K42)</f>
        <v>270900</v>
      </c>
    </row>
    <row r="38" spans="1:11" ht="15.75" customHeight="1">
      <c r="A38" s="108" t="s">
        <v>29</v>
      </c>
      <c r="B38" s="108"/>
      <c r="C38" s="108"/>
      <c r="E38" s="9">
        <v>238829.1</v>
      </c>
      <c r="F38" s="15"/>
      <c r="G38" s="15">
        <v>24000</v>
      </c>
      <c r="I38" s="9">
        <v>238829.1</v>
      </c>
      <c r="J38" s="9">
        <v>-9929.1000000000058</v>
      </c>
      <c r="K38" s="15">
        <f t="shared" ref="K38:K42" si="21">+I38+J38</f>
        <v>228900</v>
      </c>
    </row>
    <row r="39" spans="1:11" ht="15.75" customHeight="1">
      <c r="A39" s="108" t="s">
        <v>30</v>
      </c>
      <c r="B39" s="108"/>
      <c r="C39" s="108"/>
      <c r="E39" s="9">
        <v>8000</v>
      </c>
      <c r="F39" s="15"/>
      <c r="G39" s="9"/>
      <c r="I39" s="9">
        <v>8000</v>
      </c>
      <c r="J39" s="9">
        <v>0</v>
      </c>
      <c r="K39" s="15">
        <f t="shared" si="21"/>
        <v>8000</v>
      </c>
    </row>
    <row r="40" spans="1:11" ht="15.75" customHeight="1">
      <c r="A40" s="108" t="s">
        <v>31</v>
      </c>
      <c r="B40" s="108"/>
      <c r="C40" s="108"/>
      <c r="E40" s="9">
        <v>8000</v>
      </c>
      <c r="F40" s="15"/>
      <c r="G40" s="9"/>
      <c r="I40" s="9">
        <v>8000</v>
      </c>
      <c r="J40" s="9">
        <v>0</v>
      </c>
      <c r="K40" s="15">
        <f t="shared" si="21"/>
        <v>8000</v>
      </c>
    </row>
    <row r="41" spans="1:11" ht="15.75" customHeight="1">
      <c r="A41" s="108" t="s">
        <v>32</v>
      </c>
      <c r="B41" s="108"/>
      <c r="C41" s="108"/>
      <c r="E41" s="9">
        <v>18000</v>
      </c>
      <c r="F41" s="15"/>
      <c r="G41" s="9"/>
      <c r="I41" s="9">
        <v>18000</v>
      </c>
      <c r="J41" s="9">
        <v>0</v>
      </c>
      <c r="K41" s="15">
        <f t="shared" si="21"/>
        <v>18000</v>
      </c>
    </row>
    <row r="42" spans="1:11" ht="15.75" customHeight="1">
      <c r="A42" s="108" t="s">
        <v>33</v>
      </c>
      <c r="B42" s="108"/>
      <c r="C42" s="108"/>
      <c r="E42" s="9">
        <v>8000</v>
      </c>
      <c r="F42" s="15"/>
      <c r="G42" s="9"/>
      <c r="I42" s="9">
        <v>8000</v>
      </c>
      <c r="J42" s="9">
        <v>0</v>
      </c>
      <c r="K42" s="15">
        <f t="shared" si="21"/>
        <v>8000</v>
      </c>
    </row>
    <row r="43" spans="1:11" ht="15.75" customHeight="1">
      <c r="A43" s="108" t="s">
        <v>34</v>
      </c>
      <c r="B43" s="108"/>
      <c r="C43" s="108"/>
      <c r="E43" s="8">
        <f t="shared" ref="E43:J43" si="22">SUM(E44)</f>
        <v>10200</v>
      </c>
      <c r="F43" s="15">
        <f t="shared" si="22"/>
        <v>0</v>
      </c>
      <c r="G43" s="8">
        <f t="shared" si="22"/>
        <v>0</v>
      </c>
      <c r="H43" s="15"/>
      <c r="I43" s="8">
        <f t="shared" si="22"/>
        <v>10200</v>
      </c>
      <c r="J43" s="8">
        <f t="shared" si="22"/>
        <v>185000</v>
      </c>
      <c r="K43" s="8">
        <f>SUM(K44)</f>
        <v>195200</v>
      </c>
    </row>
    <row r="44" spans="1:11" ht="15.75" customHeight="1">
      <c r="A44" s="108" t="s">
        <v>35</v>
      </c>
      <c r="B44" s="108"/>
      <c r="C44" s="108"/>
      <c r="E44" s="9">
        <v>10200</v>
      </c>
      <c r="F44" s="15"/>
      <c r="G44" s="9"/>
      <c r="I44" s="9">
        <v>10200</v>
      </c>
      <c r="J44" s="9">
        <v>185000</v>
      </c>
      <c r="K44" s="15">
        <f t="shared" ref="K44" si="23">+I44+J44</f>
        <v>195200</v>
      </c>
    </row>
    <row r="45" spans="1:11" ht="15.75" customHeight="1">
      <c r="A45" s="108" t="s">
        <v>36</v>
      </c>
      <c r="B45" s="108"/>
      <c r="C45" s="108"/>
      <c r="E45" s="8">
        <f t="shared" ref="E45:J45" si="24">SUM(E46)</f>
        <v>150000</v>
      </c>
      <c r="F45" s="15">
        <f t="shared" si="24"/>
        <v>0</v>
      </c>
      <c r="G45" s="8">
        <f t="shared" si="24"/>
        <v>0</v>
      </c>
      <c r="H45" s="15"/>
      <c r="I45" s="8">
        <f t="shared" si="24"/>
        <v>150000</v>
      </c>
      <c r="J45" s="8">
        <f t="shared" si="24"/>
        <v>0</v>
      </c>
      <c r="K45" s="8">
        <f>SUM(K46)</f>
        <v>150000</v>
      </c>
    </row>
    <row r="46" spans="1:11" ht="15.75" customHeight="1">
      <c r="A46" s="108" t="s">
        <v>36</v>
      </c>
      <c r="B46" s="108"/>
      <c r="C46" s="108"/>
      <c r="E46" s="15">
        <v>150000</v>
      </c>
      <c r="F46" s="15"/>
      <c r="G46" s="15"/>
      <c r="I46" s="15">
        <v>150000</v>
      </c>
      <c r="J46" s="15">
        <v>0</v>
      </c>
      <c r="K46" s="15">
        <f t="shared" ref="K46" si="25">+I46+J46</f>
        <v>150000</v>
      </c>
    </row>
    <row r="47" spans="1:11" ht="15.75" customHeight="1">
      <c r="A47" s="108" t="s">
        <v>37</v>
      </c>
      <c r="B47" s="108"/>
      <c r="C47" s="108"/>
      <c r="E47" s="8">
        <f t="shared" ref="E47:J47" si="26">SUM(E48:E49)</f>
        <v>140273.1</v>
      </c>
      <c r="F47" s="15">
        <f t="shared" si="26"/>
        <v>0</v>
      </c>
      <c r="G47" s="8">
        <f t="shared" si="26"/>
        <v>0</v>
      </c>
      <c r="H47" s="15"/>
      <c r="I47" s="8">
        <f t="shared" si="26"/>
        <v>140273.1</v>
      </c>
      <c r="J47" s="8">
        <f t="shared" si="26"/>
        <v>-98873.1</v>
      </c>
      <c r="K47" s="8">
        <f>SUM(K48:K49)</f>
        <v>41400</v>
      </c>
    </row>
    <row r="48" spans="1:11" ht="15.75" customHeight="1">
      <c r="A48" s="108" t="s">
        <v>38</v>
      </c>
      <c r="B48" s="108"/>
      <c r="C48" s="108"/>
      <c r="E48" s="9">
        <v>113873.1</v>
      </c>
      <c r="F48" s="15"/>
      <c r="G48" s="9"/>
      <c r="I48" s="9">
        <v>113873.1</v>
      </c>
      <c r="J48" s="9">
        <v>-98873.1</v>
      </c>
      <c r="K48" s="15">
        <f t="shared" ref="K48:K49" si="27">+I48+J48</f>
        <v>15000</v>
      </c>
    </row>
    <row r="49" spans="1:11" ht="15.75" customHeight="1">
      <c r="A49" s="108" t="s">
        <v>39</v>
      </c>
      <c r="B49" s="108"/>
      <c r="C49" s="108"/>
      <c r="E49" s="9">
        <v>26400</v>
      </c>
      <c r="F49" s="15"/>
      <c r="G49" s="9"/>
      <c r="I49" s="9">
        <v>26400</v>
      </c>
      <c r="J49" s="9">
        <v>0</v>
      </c>
      <c r="K49" s="15">
        <f t="shared" si="27"/>
        <v>26400</v>
      </c>
    </row>
    <row r="50" spans="1:11" s="97" customFormat="1" ht="15.75" customHeight="1">
      <c r="A50" s="135" t="s">
        <v>40</v>
      </c>
      <c r="B50" s="135"/>
      <c r="C50" s="135"/>
      <c r="D50" s="98"/>
      <c r="E50" s="6">
        <v>6756558.4000000004</v>
      </c>
      <c r="F50" s="42"/>
      <c r="G50" s="6">
        <f t="shared" ref="G50:J50" si="28">+G51+G55+G59+G62+G68+G71+G89+G66</f>
        <v>-49600</v>
      </c>
      <c r="H50" s="42"/>
      <c r="I50" s="6">
        <f t="shared" si="28"/>
        <v>6706958.4000000004</v>
      </c>
      <c r="J50" s="6">
        <f t="shared" si="28"/>
        <v>-127189.2799999998</v>
      </c>
      <c r="K50" s="6">
        <f>+K51+K55+K59+K62+K68+K71+K89+K66</f>
        <v>6579769.1200000001</v>
      </c>
    </row>
    <row r="51" spans="1:11" ht="15.75" customHeight="1">
      <c r="A51" s="108" t="s">
        <v>41</v>
      </c>
      <c r="B51" s="108"/>
      <c r="C51" s="108"/>
      <c r="E51" s="8">
        <f t="shared" ref="E51:J51" si="29">SUM(E52:E54)</f>
        <v>21500</v>
      </c>
      <c r="F51" s="15">
        <f t="shared" si="29"/>
        <v>0</v>
      </c>
      <c r="G51" s="8">
        <f t="shared" si="29"/>
        <v>0</v>
      </c>
      <c r="H51" s="15"/>
      <c r="I51" s="8">
        <f t="shared" si="29"/>
        <v>21500</v>
      </c>
      <c r="J51" s="8">
        <f t="shared" si="29"/>
        <v>0</v>
      </c>
      <c r="K51" s="8">
        <f>SUM(K52:K54)</f>
        <v>21500</v>
      </c>
    </row>
    <row r="52" spans="1:11" ht="15.75" customHeight="1">
      <c r="A52" s="108" t="s">
        <v>42</v>
      </c>
      <c r="B52" s="108"/>
      <c r="C52" s="108"/>
      <c r="E52" s="9">
        <v>14000</v>
      </c>
      <c r="F52" s="15"/>
      <c r="G52" s="9"/>
      <c r="I52" s="9">
        <v>14000</v>
      </c>
      <c r="J52" s="9">
        <v>0</v>
      </c>
      <c r="K52" s="15">
        <f t="shared" ref="K52:K54" si="30">+I52+J52</f>
        <v>14000</v>
      </c>
    </row>
    <row r="53" spans="1:11" ht="15.75" customHeight="1">
      <c r="A53" s="108" t="s">
        <v>43</v>
      </c>
      <c r="B53" s="108"/>
      <c r="C53" s="108"/>
      <c r="E53" s="9">
        <v>6000</v>
      </c>
      <c r="F53" s="15"/>
      <c r="G53" s="9"/>
      <c r="I53" s="9">
        <v>6000</v>
      </c>
      <c r="J53" s="9">
        <v>0</v>
      </c>
      <c r="K53" s="15">
        <f t="shared" si="30"/>
        <v>6000</v>
      </c>
    </row>
    <row r="54" spans="1:11" ht="15.75" customHeight="1">
      <c r="A54" s="108" t="s">
        <v>44</v>
      </c>
      <c r="B54" s="108"/>
      <c r="C54" s="108"/>
      <c r="E54" s="9">
        <v>1500</v>
      </c>
      <c r="F54" s="15"/>
      <c r="G54" s="9"/>
      <c r="I54" s="9">
        <v>1500</v>
      </c>
      <c r="J54" s="9">
        <v>0</v>
      </c>
      <c r="K54" s="15">
        <f t="shared" si="30"/>
        <v>1500</v>
      </c>
    </row>
    <row r="55" spans="1:11" ht="15.75" customHeight="1">
      <c r="A55" s="108" t="s">
        <v>206</v>
      </c>
      <c r="B55" s="108"/>
      <c r="C55" s="108"/>
      <c r="E55" s="8">
        <f t="shared" ref="E55:I55" si="31">SUM(E56:E58)</f>
        <v>2825672.5700000003</v>
      </c>
      <c r="F55" s="15">
        <f t="shared" si="31"/>
        <v>0</v>
      </c>
      <c r="G55" s="8">
        <f t="shared" si="31"/>
        <v>0</v>
      </c>
      <c r="H55" s="15"/>
      <c r="I55" s="8">
        <f t="shared" si="31"/>
        <v>2825672.5700000003</v>
      </c>
      <c r="J55" s="8">
        <f>SUM(J56:J58)</f>
        <v>-377189.2799999998</v>
      </c>
      <c r="K55" s="8">
        <f>SUM(K56:K58)</f>
        <v>2448483.29</v>
      </c>
    </row>
    <row r="56" spans="1:11" ht="15.75" customHeight="1">
      <c r="A56" s="108" t="s">
        <v>46</v>
      </c>
      <c r="B56" s="108"/>
      <c r="C56" s="108"/>
      <c r="E56" s="9">
        <v>400000</v>
      </c>
      <c r="F56" s="15"/>
      <c r="G56" s="9"/>
      <c r="I56" s="9">
        <v>400000</v>
      </c>
      <c r="J56" s="9">
        <v>0</v>
      </c>
      <c r="K56" s="15">
        <f t="shared" ref="K56:K58" si="32">+I56+J56</f>
        <v>400000</v>
      </c>
    </row>
    <row r="57" spans="1:11" ht="15.75" customHeight="1">
      <c r="A57" s="108" t="s">
        <v>47</v>
      </c>
      <c r="B57" s="108"/>
      <c r="C57" s="108"/>
      <c r="E57" s="9">
        <v>1905672.57</v>
      </c>
      <c r="F57" s="15"/>
      <c r="G57" s="9"/>
      <c r="I57" s="9">
        <v>1905672.57</v>
      </c>
      <c r="J57" s="9">
        <v>-377189.2799999998</v>
      </c>
      <c r="K57" s="15">
        <f t="shared" si="32"/>
        <v>1528483.2900000003</v>
      </c>
    </row>
    <row r="58" spans="1:11" ht="15.75" customHeight="1">
      <c r="A58" s="108" t="s">
        <v>48</v>
      </c>
      <c r="B58" s="108"/>
      <c r="C58" s="108"/>
      <c r="E58" s="9">
        <v>520000</v>
      </c>
      <c r="F58" s="15"/>
      <c r="G58" s="9"/>
      <c r="I58" s="9">
        <v>520000</v>
      </c>
      <c r="J58" s="9">
        <v>0</v>
      </c>
      <c r="K58" s="15">
        <f t="shared" si="32"/>
        <v>520000</v>
      </c>
    </row>
    <row r="59" spans="1:11" ht="15.75" customHeight="1">
      <c r="A59" s="108" t="s">
        <v>49</v>
      </c>
      <c r="B59" s="108"/>
      <c r="C59" s="108"/>
      <c r="E59" s="8">
        <f t="shared" ref="E59:I59" si="33">SUM(E60:E61)</f>
        <v>90000</v>
      </c>
      <c r="F59" s="15">
        <f t="shared" si="33"/>
        <v>0</v>
      </c>
      <c r="G59" s="8">
        <f t="shared" si="33"/>
        <v>0</v>
      </c>
      <c r="H59" s="15"/>
      <c r="I59" s="8">
        <f t="shared" si="33"/>
        <v>90000</v>
      </c>
      <c r="J59" s="8">
        <f>SUM(J60:J61)</f>
        <v>50000</v>
      </c>
      <c r="K59" s="8">
        <f>SUM(K60:K61)</f>
        <v>140000</v>
      </c>
    </row>
    <row r="60" spans="1:11" ht="15.75" customHeight="1">
      <c r="A60" s="108" t="s">
        <v>50</v>
      </c>
      <c r="B60" s="108"/>
      <c r="C60" s="108"/>
      <c r="E60" s="9">
        <v>15958.41</v>
      </c>
      <c r="F60" s="15"/>
      <c r="G60" s="9"/>
      <c r="I60" s="9">
        <v>15958.41</v>
      </c>
      <c r="J60" s="9">
        <v>0</v>
      </c>
      <c r="K60" s="15">
        <f t="shared" ref="K60:K61" si="34">+I60+J60</f>
        <v>15958.41</v>
      </c>
    </row>
    <row r="61" spans="1:11" ht="15.75" customHeight="1">
      <c r="A61" s="108" t="s">
        <v>51</v>
      </c>
      <c r="B61" s="108"/>
      <c r="C61" s="108"/>
      <c r="E61" s="15">
        <v>74041.59</v>
      </c>
      <c r="F61" s="15"/>
      <c r="G61" s="15">
        <v>0</v>
      </c>
      <c r="H61" s="94"/>
      <c r="I61" s="15">
        <f>+E61+G61</f>
        <v>74041.59</v>
      </c>
      <c r="J61" s="15">
        <v>50000</v>
      </c>
      <c r="K61" s="15">
        <f t="shared" si="34"/>
        <v>124041.59</v>
      </c>
    </row>
    <row r="62" spans="1:11" ht="15.75" customHeight="1">
      <c r="A62" s="108" t="s">
        <v>111</v>
      </c>
      <c r="B62" s="108"/>
      <c r="C62" s="108"/>
      <c r="E62" s="8">
        <f t="shared" ref="E62:I62" si="35">SUM(E63:E65)</f>
        <v>249385.83000000002</v>
      </c>
      <c r="F62" s="15">
        <f t="shared" si="35"/>
        <v>0</v>
      </c>
      <c r="G62" s="8">
        <f t="shared" si="35"/>
        <v>14400</v>
      </c>
      <c r="H62" s="15"/>
      <c r="I62" s="8">
        <f t="shared" si="35"/>
        <v>263785.83</v>
      </c>
      <c r="J62" s="8">
        <f>SUM(J63:J65)</f>
        <v>190000</v>
      </c>
      <c r="K62" s="8">
        <f>SUM(K63:K65)</f>
        <v>453785.83</v>
      </c>
    </row>
    <row r="63" spans="1:11" ht="15.75" customHeight="1">
      <c r="A63" s="108" t="s">
        <v>53</v>
      </c>
      <c r="B63" s="108"/>
      <c r="C63" s="108"/>
      <c r="E63" s="9">
        <v>120000</v>
      </c>
      <c r="F63" s="15"/>
      <c r="G63" s="9"/>
      <c r="I63" s="9">
        <v>120000</v>
      </c>
      <c r="J63" s="9">
        <v>0</v>
      </c>
      <c r="K63" s="15">
        <f t="shared" ref="K63:K65" si="36">+I63+J63</f>
        <v>120000</v>
      </c>
    </row>
    <row r="64" spans="1:11" ht="15.75" customHeight="1">
      <c r="A64" s="108" t="s">
        <v>54</v>
      </c>
      <c r="B64" s="108"/>
      <c r="C64" s="108"/>
      <c r="E64" s="9">
        <v>9385.83</v>
      </c>
      <c r="F64" s="15"/>
      <c r="G64" s="9"/>
      <c r="I64" s="9">
        <v>9385.83</v>
      </c>
      <c r="J64" s="9">
        <v>0</v>
      </c>
      <c r="K64" s="15">
        <f t="shared" si="36"/>
        <v>9385.83</v>
      </c>
    </row>
    <row r="65" spans="1:14" ht="15.75" customHeight="1">
      <c r="A65" s="108" t="s">
        <v>55</v>
      </c>
      <c r="B65" s="108"/>
      <c r="C65" s="108"/>
      <c r="E65" s="9">
        <v>120000</v>
      </c>
      <c r="F65" s="15"/>
      <c r="G65" s="9">
        <v>14400</v>
      </c>
      <c r="H65" s="94"/>
      <c r="I65" s="9">
        <f>+E65+G65</f>
        <v>134400</v>
      </c>
      <c r="J65" s="9">
        <v>190000</v>
      </c>
      <c r="K65" s="15">
        <f t="shared" si="36"/>
        <v>324400</v>
      </c>
    </row>
    <row r="66" spans="1:14" ht="15.75" customHeight="1">
      <c r="A66" s="108" t="s">
        <v>56</v>
      </c>
      <c r="B66" s="108"/>
      <c r="C66" s="108"/>
      <c r="E66" s="8">
        <f t="shared" ref="E66:I66" si="37">SUM(E67)</f>
        <v>1500000</v>
      </c>
      <c r="F66" s="15">
        <f t="shared" si="37"/>
        <v>0</v>
      </c>
      <c r="G66" s="8">
        <f t="shared" si="37"/>
        <v>0</v>
      </c>
      <c r="H66" s="15"/>
      <c r="I66" s="8">
        <f t="shared" si="37"/>
        <v>1500000</v>
      </c>
      <c r="J66" s="8">
        <f>SUM(J67)</f>
        <v>0</v>
      </c>
      <c r="K66" s="8">
        <f>SUM(K67)</f>
        <v>1500000</v>
      </c>
    </row>
    <row r="67" spans="1:14" ht="15.75" customHeight="1">
      <c r="A67" s="108" t="s">
        <v>207</v>
      </c>
      <c r="B67" s="108"/>
      <c r="C67" s="108"/>
      <c r="E67" s="15">
        <v>1500000</v>
      </c>
      <c r="F67" s="15"/>
      <c r="G67" s="15"/>
      <c r="I67" s="15">
        <v>1500000</v>
      </c>
      <c r="J67" s="15">
        <v>0</v>
      </c>
      <c r="K67" s="15">
        <f t="shared" ref="K67" si="38">+I67+J67</f>
        <v>1500000</v>
      </c>
    </row>
    <row r="68" spans="1:14" ht="15.75" customHeight="1">
      <c r="A68" s="108" t="s">
        <v>112</v>
      </c>
      <c r="B68" s="108"/>
      <c r="C68" s="108"/>
      <c r="E68" s="8">
        <f t="shared" ref="E68:I68" si="39">SUM(E69:E70)</f>
        <v>40000</v>
      </c>
      <c r="F68" s="15">
        <f t="shared" si="39"/>
        <v>0</v>
      </c>
      <c r="G68" s="8">
        <f t="shared" si="39"/>
        <v>0</v>
      </c>
      <c r="H68" s="15"/>
      <c r="I68" s="8">
        <f t="shared" si="39"/>
        <v>40000</v>
      </c>
      <c r="J68" s="8">
        <f>SUM(J69:J70)</f>
        <v>0</v>
      </c>
      <c r="K68" s="8">
        <f>SUM(K69:K70)</f>
        <v>40000</v>
      </c>
    </row>
    <row r="69" spans="1:14" ht="15.75" customHeight="1">
      <c r="A69" s="108" t="s">
        <v>57</v>
      </c>
      <c r="B69" s="108"/>
      <c r="C69" s="108"/>
      <c r="E69" s="9">
        <v>15000</v>
      </c>
      <c r="F69" s="15"/>
      <c r="G69" s="9"/>
      <c r="I69" s="9">
        <v>15000</v>
      </c>
      <c r="J69" s="9">
        <v>0</v>
      </c>
      <c r="K69" s="15">
        <f t="shared" ref="K69:K70" si="40">+I69+J69</f>
        <v>15000</v>
      </c>
    </row>
    <row r="70" spans="1:14" ht="15.75" customHeight="1">
      <c r="A70" s="108" t="s">
        <v>59</v>
      </c>
      <c r="B70" s="108"/>
      <c r="C70" s="108"/>
      <c r="E70" s="9">
        <v>25000</v>
      </c>
      <c r="F70" s="15"/>
      <c r="G70" s="9"/>
      <c r="I70" s="9">
        <v>25000</v>
      </c>
      <c r="J70" s="9">
        <v>0</v>
      </c>
      <c r="K70" s="15">
        <f t="shared" si="40"/>
        <v>25000</v>
      </c>
    </row>
    <row r="71" spans="1:14" ht="15.75" customHeight="1">
      <c r="A71" s="108" t="s">
        <v>60</v>
      </c>
      <c r="B71" s="108"/>
      <c r="C71" s="108"/>
      <c r="E71" s="8">
        <v>2000000</v>
      </c>
      <c r="F71" s="15"/>
      <c r="G71" s="8">
        <f>SUM(G72:G88)</f>
        <v>-64000</v>
      </c>
      <c r="H71" s="94"/>
      <c r="I71" s="8">
        <f>SUM(I72:I88)</f>
        <v>1936000</v>
      </c>
      <c r="J71" s="8">
        <f>SUM(J72:J88)</f>
        <v>0</v>
      </c>
      <c r="K71" s="8">
        <f>SUM(K72:K88)</f>
        <v>1936000</v>
      </c>
    </row>
    <row r="72" spans="1:14" ht="15.75" customHeight="1">
      <c r="A72" s="108" t="s">
        <v>61</v>
      </c>
      <c r="B72" s="108"/>
      <c r="C72" s="108"/>
      <c r="E72" s="11">
        <v>240000</v>
      </c>
      <c r="F72" s="42"/>
      <c r="G72" s="11">
        <v>-24000</v>
      </c>
      <c r="I72" s="9">
        <f t="shared" ref="I72:I88" si="41">+E72+G72</f>
        <v>216000</v>
      </c>
      <c r="J72" s="11">
        <v>0</v>
      </c>
      <c r="K72" s="15">
        <f t="shared" ref="K72:K88" si="42">+I72+J72</f>
        <v>216000</v>
      </c>
      <c r="M72" s="100">
        <f>+E72+115000</f>
        <v>355000</v>
      </c>
      <c r="N72" s="14">
        <v>115000</v>
      </c>
    </row>
    <row r="73" spans="1:14" ht="15.75" customHeight="1">
      <c r="A73" s="108" t="s">
        <v>62</v>
      </c>
      <c r="B73" s="108"/>
      <c r="C73" s="108"/>
      <c r="E73" s="11">
        <v>86915.77</v>
      </c>
      <c r="F73" s="42"/>
      <c r="G73" s="11"/>
      <c r="I73" s="9">
        <f t="shared" si="41"/>
        <v>86915.77</v>
      </c>
      <c r="J73" s="11">
        <v>0</v>
      </c>
      <c r="K73" s="15">
        <f t="shared" si="42"/>
        <v>86915.77</v>
      </c>
    </row>
    <row r="74" spans="1:14" ht="15.75" customHeight="1">
      <c r="A74" s="108" t="s">
        <v>63</v>
      </c>
      <c r="B74" s="108"/>
      <c r="C74" s="108"/>
      <c r="E74" s="11">
        <v>100000</v>
      </c>
      <c r="F74" s="42"/>
      <c r="G74" s="11"/>
      <c r="I74" s="9">
        <f t="shared" si="41"/>
        <v>100000</v>
      </c>
      <c r="J74" s="11">
        <v>0</v>
      </c>
      <c r="K74" s="15">
        <f t="shared" si="42"/>
        <v>100000</v>
      </c>
    </row>
    <row r="75" spans="1:14" ht="15.75" customHeight="1">
      <c r="A75" s="108" t="s">
        <v>64</v>
      </c>
      <c r="B75" s="108"/>
      <c r="C75" s="108"/>
      <c r="E75" s="11">
        <v>80000</v>
      </c>
      <c r="F75" s="42"/>
      <c r="G75" s="11">
        <v>-40000</v>
      </c>
      <c r="H75" s="94"/>
      <c r="I75" s="9">
        <f t="shared" si="41"/>
        <v>40000</v>
      </c>
      <c r="J75" s="11">
        <v>0</v>
      </c>
      <c r="K75" s="15">
        <f t="shared" si="42"/>
        <v>40000</v>
      </c>
    </row>
    <row r="76" spans="1:14" ht="15.75" customHeight="1">
      <c r="A76" s="108" t="s">
        <v>65</v>
      </c>
      <c r="B76" s="108"/>
      <c r="C76" s="108"/>
      <c r="E76" s="11">
        <v>100000</v>
      </c>
      <c r="F76" s="42"/>
      <c r="G76" s="11"/>
      <c r="I76" s="9">
        <f t="shared" si="41"/>
        <v>100000</v>
      </c>
      <c r="J76" s="11">
        <v>0</v>
      </c>
      <c r="K76" s="15">
        <f t="shared" si="42"/>
        <v>100000</v>
      </c>
    </row>
    <row r="77" spans="1:14" ht="15.75" customHeight="1">
      <c r="A77" s="108" t="s">
        <v>66</v>
      </c>
      <c r="B77" s="108"/>
      <c r="C77" s="108"/>
      <c r="E77" s="11">
        <v>100000</v>
      </c>
      <c r="F77" s="42"/>
      <c r="G77" s="11"/>
      <c r="I77" s="9">
        <f t="shared" si="41"/>
        <v>100000</v>
      </c>
      <c r="J77" s="11">
        <v>0</v>
      </c>
      <c r="K77" s="15">
        <f t="shared" si="42"/>
        <v>100000</v>
      </c>
    </row>
    <row r="78" spans="1:14" ht="15.75" customHeight="1">
      <c r="A78" s="108" t="s">
        <v>67</v>
      </c>
      <c r="B78" s="108"/>
      <c r="C78" s="108"/>
      <c r="E78" s="11">
        <v>100000</v>
      </c>
      <c r="F78" s="42"/>
      <c r="G78" s="11"/>
      <c r="I78" s="9">
        <f t="shared" si="41"/>
        <v>100000</v>
      </c>
      <c r="J78" s="11">
        <v>0</v>
      </c>
      <c r="K78" s="15">
        <f t="shared" si="42"/>
        <v>100000</v>
      </c>
    </row>
    <row r="79" spans="1:14" ht="15.75" customHeight="1">
      <c r="A79" s="108" t="s">
        <v>68</v>
      </c>
      <c r="B79" s="108"/>
      <c r="C79" s="108"/>
      <c r="E79" s="11">
        <v>10000</v>
      </c>
      <c r="F79" s="42"/>
      <c r="G79" s="11"/>
      <c r="I79" s="9">
        <f t="shared" si="41"/>
        <v>10000</v>
      </c>
      <c r="J79" s="11">
        <v>0</v>
      </c>
      <c r="K79" s="15">
        <f t="shared" si="42"/>
        <v>10000</v>
      </c>
    </row>
    <row r="80" spans="1:14" ht="15.75" customHeight="1">
      <c r="A80" s="108" t="s">
        <v>69</v>
      </c>
      <c r="B80" s="108"/>
      <c r="C80" s="108"/>
      <c r="E80" s="11">
        <v>30000</v>
      </c>
      <c r="F80" s="42"/>
      <c r="G80" s="11"/>
      <c r="I80" s="9">
        <f t="shared" si="41"/>
        <v>30000</v>
      </c>
      <c r="J80" s="11">
        <v>0</v>
      </c>
      <c r="K80" s="15">
        <f t="shared" si="42"/>
        <v>30000</v>
      </c>
    </row>
    <row r="81" spans="1:13" ht="15.75" customHeight="1">
      <c r="A81" s="108" t="s">
        <v>70</v>
      </c>
      <c r="B81" s="108"/>
      <c r="C81" s="108"/>
      <c r="E81" s="11">
        <v>300000</v>
      </c>
      <c r="F81" s="42"/>
      <c r="G81" s="11"/>
      <c r="I81" s="9">
        <f t="shared" si="41"/>
        <v>300000</v>
      </c>
      <c r="J81" s="11">
        <v>0</v>
      </c>
      <c r="K81" s="15">
        <f t="shared" si="42"/>
        <v>300000</v>
      </c>
    </row>
    <row r="82" spans="1:13" ht="15.75" customHeight="1">
      <c r="A82" s="108" t="s">
        <v>71</v>
      </c>
      <c r="B82" s="108"/>
      <c r="C82" s="108"/>
      <c r="E82" s="11">
        <v>100000</v>
      </c>
      <c r="F82" s="42"/>
      <c r="G82" s="11"/>
      <c r="I82" s="9">
        <f t="shared" si="41"/>
        <v>100000</v>
      </c>
      <c r="J82" s="11">
        <v>0</v>
      </c>
      <c r="K82" s="15">
        <f t="shared" si="42"/>
        <v>100000</v>
      </c>
    </row>
    <row r="83" spans="1:13" ht="15.75" customHeight="1">
      <c r="A83" s="108" t="s">
        <v>208</v>
      </c>
      <c r="B83" s="108"/>
      <c r="C83" s="108"/>
      <c r="E83" s="11">
        <v>100000</v>
      </c>
      <c r="F83" s="42"/>
      <c r="G83" s="11"/>
      <c r="I83" s="9">
        <f t="shared" si="41"/>
        <v>100000</v>
      </c>
      <c r="J83" s="11">
        <v>0</v>
      </c>
      <c r="K83" s="15">
        <f t="shared" si="42"/>
        <v>100000</v>
      </c>
    </row>
    <row r="84" spans="1:13" ht="15.75" customHeight="1">
      <c r="A84" s="108" t="s">
        <v>73</v>
      </c>
      <c r="B84" s="108"/>
      <c r="C84" s="108"/>
      <c r="E84" s="11">
        <v>313084.23</v>
      </c>
      <c r="F84" s="42"/>
      <c r="G84" s="11"/>
      <c r="I84" s="9">
        <f t="shared" si="41"/>
        <v>313084.23</v>
      </c>
      <c r="J84" s="11">
        <v>0</v>
      </c>
      <c r="K84" s="15">
        <f t="shared" si="42"/>
        <v>313084.23</v>
      </c>
    </row>
    <row r="85" spans="1:13" ht="15.75" customHeight="1">
      <c r="A85" s="108" t="s">
        <v>74</v>
      </c>
      <c r="B85" s="108"/>
      <c r="C85" s="108"/>
      <c r="E85" s="11">
        <v>200000</v>
      </c>
      <c r="F85" s="42"/>
      <c r="G85" s="11"/>
      <c r="I85" s="9">
        <f t="shared" si="41"/>
        <v>200000</v>
      </c>
      <c r="J85" s="11">
        <v>0</v>
      </c>
      <c r="K85" s="15">
        <f t="shared" si="42"/>
        <v>200000</v>
      </c>
    </row>
    <row r="86" spans="1:13" ht="15.75" customHeight="1">
      <c r="A86" s="108" t="s">
        <v>75</v>
      </c>
      <c r="B86" s="108"/>
      <c r="C86" s="108"/>
      <c r="E86" s="11">
        <v>30000</v>
      </c>
      <c r="F86" s="42"/>
      <c r="G86" s="11"/>
      <c r="I86" s="9">
        <f t="shared" si="41"/>
        <v>30000</v>
      </c>
      <c r="J86" s="11">
        <v>0</v>
      </c>
      <c r="K86" s="15">
        <f t="shared" si="42"/>
        <v>30000</v>
      </c>
    </row>
    <row r="87" spans="1:13" ht="15.75" customHeight="1">
      <c r="A87" s="108" t="s">
        <v>76</v>
      </c>
      <c r="B87" s="108"/>
      <c r="C87" s="108"/>
      <c r="E87" s="11">
        <v>10000</v>
      </c>
      <c r="F87" s="42"/>
      <c r="G87" s="11"/>
      <c r="I87" s="9">
        <f t="shared" si="41"/>
        <v>10000</v>
      </c>
      <c r="J87" s="11">
        <v>0</v>
      </c>
      <c r="K87" s="15">
        <f t="shared" si="42"/>
        <v>10000</v>
      </c>
    </row>
    <row r="88" spans="1:13" ht="15.75" customHeight="1">
      <c r="A88" s="108" t="s">
        <v>77</v>
      </c>
      <c r="B88" s="108"/>
      <c r="C88" s="108"/>
      <c r="E88" s="11">
        <v>100000</v>
      </c>
      <c r="F88" s="42"/>
      <c r="G88" s="11"/>
      <c r="I88" s="9">
        <f t="shared" si="41"/>
        <v>100000</v>
      </c>
      <c r="J88" s="11">
        <v>0</v>
      </c>
      <c r="K88" s="15">
        <f t="shared" si="42"/>
        <v>100000</v>
      </c>
    </row>
    <row r="89" spans="1:13" ht="15.75" customHeight="1">
      <c r="A89" s="108" t="s">
        <v>78</v>
      </c>
      <c r="B89" s="108"/>
      <c r="C89" s="108"/>
      <c r="E89" s="8">
        <f>SUM(E90)</f>
        <v>30000</v>
      </c>
      <c r="F89" s="15">
        <f t="shared" ref="F89" si="43">SUM(F90)</f>
        <v>0</v>
      </c>
      <c r="G89" s="8">
        <f>SUM(G90)</f>
        <v>0</v>
      </c>
      <c r="H89" s="15"/>
      <c r="I89" s="8">
        <f>SUM(I90)</f>
        <v>30000</v>
      </c>
      <c r="J89" s="8">
        <f>SUM(J90)</f>
        <v>10000</v>
      </c>
      <c r="K89" s="8">
        <f>SUM(K90)</f>
        <v>40000</v>
      </c>
    </row>
    <row r="90" spans="1:13" ht="15.75" customHeight="1">
      <c r="A90" s="108" t="s">
        <v>79</v>
      </c>
      <c r="B90" s="108"/>
      <c r="C90" s="108"/>
      <c r="E90" s="11">
        <v>30000</v>
      </c>
      <c r="F90" s="42"/>
      <c r="G90" s="11"/>
      <c r="I90" s="11">
        <v>30000</v>
      </c>
      <c r="J90" s="11">
        <v>10000</v>
      </c>
      <c r="K90" s="15">
        <f t="shared" ref="K90" si="44">+I90+J90</f>
        <v>40000</v>
      </c>
    </row>
    <row r="91" spans="1:13" ht="15.75" customHeight="1">
      <c r="C91" s="95" t="s">
        <v>84</v>
      </c>
      <c r="E91" s="96">
        <f>+E9+E12+E24+E36+E50</f>
        <v>22129547.399999999</v>
      </c>
      <c r="F91" s="96">
        <f t="shared" ref="F91" si="45">+F9+F12+F24+F36+F50</f>
        <v>0</v>
      </c>
      <c r="G91" s="96">
        <f>+G9+G12+G24+G36+G50</f>
        <v>14400</v>
      </c>
      <c r="H91" s="96"/>
      <c r="I91" s="96">
        <f>+I9+I12+I24+I36+I50</f>
        <v>22119947.399999999</v>
      </c>
      <c r="J91" s="96">
        <f t="shared" ref="J91:K91" si="46">+J9+J12+J24+J36+J50</f>
        <v>1.7462298274040222E-10</v>
      </c>
      <c r="K91" s="96">
        <f t="shared" si="46"/>
        <v>22119947.400000002</v>
      </c>
      <c r="M91" s="101">
        <f>+E91-K91</f>
        <v>9599.9999999962747</v>
      </c>
    </row>
    <row r="93" spans="1:13" ht="15.75" customHeight="1">
      <c r="E93" s="96">
        <v>22129547.399999999</v>
      </c>
      <c r="G93" s="96">
        <v>14400</v>
      </c>
      <c r="I93" s="96">
        <f>+E93+G93</f>
        <v>22143947.399999999</v>
      </c>
      <c r="J93" s="96"/>
      <c r="K93" s="96">
        <f>+I91-K91</f>
        <v>0</v>
      </c>
    </row>
  </sheetData>
  <mergeCells count="86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B2:F2"/>
    <mergeCell ref="B4:F4"/>
    <mergeCell ref="B6:F6"/>
    <mergeCell ref="A8:C8"/>
    <mergeCell ref="A9:C9"/>
  </mergeCells>
  <pageMargins left="0.3" right="0.25" top="0.26" bottom="0.31" header="0.3" footer="0.3"/>
  <pageSetup orientation="portrait" r:id="rId1"/>
  <ignoredErrors>
    <ignoredError sqref="K8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CUENTAS CONTABLES</vt:lpstr>
      <vt:lpstr>POE 6TA MODIF</vt:lpstr>
      <vt:lpstr>DESGLOCE</vt:lpstr>
      <vt:lpstr>'CUENTAS CONTABLES'!Área_de_impresión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Fyfcon</dc:creator>
  <cp:lastModifiedBy>administrativo</cp:lastModifiedBy>
  <cp:lastPrinted>2018-11-07T19:22:00Z</cp:lastPrinted>
  <dcterms:created xsi:type="dcterms:W3CDTF">2018-08-21T19:23:44Z</dcterms:created>
  <dcterms:modified xsi:type="dcterms:W3CDTF">2019-01-15T18:26:07Z</dcterms:modified>
</cp:coreProperties>
</file>